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רכש 2022\מאמנים - שלמה\מכרז חדש עבור פרויקטורים לאגף המאמנים\"/>
    </mc:Choice>
  </mc:AlternateContent>
  <bookViews>
    <workbookView xWindow="0" yWindow="0" windowWidth="28800" windowHeight="12255" tabRatio="577" activeTab="5"/>
  </bookViews>
  <sheets>
    <sheet name="תנאי סף - סל א" sheetId="10" r:id="rId1"/>
    <sheet name="איכות - סל א" sheetId="8" r:id="rId2"/>
    <sheet name="מחיר - סל א" sheetId="12" r:id="rId3"/>
    <sheet name="תנאי סף - סל ב" sheetId="11" r:id="rId4"/>
    <sheet name="איכות - סל ב" sheetId="9" r:id="rId5"/>
    <sheet name="מחיר - סל ב" sheetId="13" r:id="rId6"/>
    <sheet name="מחיר וסיכום" sheetId="6" state="hidden" r:id="rId7"/>
  </sheets>
  <definedNames>
    <definedName name="_Ref103174193" localSheetId="0">'תנאי סף - סל ב'!$H$21</definedName>
    <definedName name="_Ref103175492" localSheetId="0">'תנאי סף - סל ב'!$H$12</definedName>
    <definedName name="_Ref103175624" localSheetId="0">'תנאי סף - סל ב'!$H$23</definedName>
    <definedName name="_Ref173487267" localSheetId="0">'תנאי סף - סל א'!$I$35</definedName>
    <definedName name="_Ref179538436" localSheetId="0">'תנאי סף - סל א'!$I$38</definedName>
    <definedName name="_Ref260391" localSheetId="0">'תנאי סף - סל א'!$I$21</definedName>
    <definedName name="_Ref260411" localSheetId="0">'תנאי סף - סל א'!$I$23</definedName>
    <definedName name="_Ref297537484" localSheetId="0">'תנאי סף - סל א'!$I$30</definedName>
    <definedName name="_Ref297537502" localSheetId="0">'תנאי סף - סל א'!$I$39</definedName>
    <definedName name="_Ref299614156" localSheetId="0">'תנאי סף - סל א'!$J$14</definedName>
    <definedName name="_Ref299615356" localSheetId="0">'תנאי סף - סל א'!$I$29</definedName>
    <definedName name="_Ref370930661" localSheetId="0">'תנאי סף - סל א'!$J$9</definedName>
    <definedName name="_Ref370930752" localSheetId="0">'תנאי סף - סל א'!$J$17</definedName>
    <definedName name="_Ref372215541" localSheetId="0">'תנאי סף - סל א'!$J$18</definedName>
    <definedName name="_Ref386472705" localSheetId="0">'תנאי סף - סל א'!$I$37</definedName>
    <definedName name="_Ref397199965" localSheetId="0">'תנאי סף - סל א'!$J$10</definedName>
    <definedName name="_Ref403573502" localSheetId="0">'תנאי סף - סל א'!#REF!</definedName>
    <definedName name="_Ref485655698" localSheetId="0">'תנאי סף - סל א'!$I$24</definedName>
    <definedName name="_Ref501389951" localSheetId="0">'תנאי סף - סל א'!$J$19</definedName>
    <definedName name="_Ref505179437" localSheetId="0">'תנאי סף - סל ב'!$H$9</definedName>
    <definedName name="_Ref505179444" localSheetId="0">'תנאי סף - סל ב'!$H$13</definedName>
    <definedName name="_Ref89780385" localSheetId="0">'תנאי סף - סל ב'!$H$17</definedName>
    <definedName name="_Ref92024446" localSheetId="0">'תנאי סף - סל ב'!$H$20</definedName>
  </definedNames>
  <calcPr calcId="162913"/>
</workbook>
</file>

<file path=xl/calcChain.xml><?xml version="1.0" encoding="utf-8"?>
<calcChain xmlns="http://schemas.openxmlformats.org/spreadsheetml/2006/main">
  <c r="E8" i="13" l="1"/>
  <c r="D8" i="13"/>
  <c r="C8" i="13"/>
  <c r="A16" i="13" l="1"/>
  <c r="C9" i="13" s="1"/>
  <c r="E3" i="13"/>
  <c r="D3" i="13"/>
  <c r="C3" i="13"/>
  <c r="D9" i="13" l="1"/>
  <c r="E9" i="13"/>
  <c r="C11" i="13"/>
  <c r="E11" i="13"/>
  <c r="D11" i="13"/>
  <c r="E3" i="12" l="1"/>
  <c r="D3" i="12"/>
  <c r="C3" i="12"/>
  <c r="H2" i="8"/>
  <c r="F2" i="8"/>
  <c r="D2" i="8"/>
  <c r="A13" i="12"/>
  <c r="E9" i="12" s="1"/>
  <c r="D7" i="12"/>
  <c r="E7" i="12"/>
  <c r="C7" i="12"/>
  <c r="D9" i="12" l="1"/>
  <c r="C9" i="12"/>
  <c r="H10" i="9"/>
  <c r="F10" i="9"/>
  <c r="D10" i="9"/>
  <c r="C10" i="9"/>
  <c r="H11" i="9" l="1"/>
  <c r="E10" i="13"/>
  <c r="E12" i="13" s="1"/>
  <c r="F11" i="9"/>
  <c r="D10" i="13"/>
  <c r="D12" i="13" s="1"/>
  <c r="D11" i="9"/>
  <c r="C10" i="13"/>
  <c r="C12" i="13" s="1"/>
  <c r="E5" i="6"/>
  <c r="F5" i="6"/>
  <c r="F13" i="6"/>
  <c r="F9" i="8"/>
  <c r="D8" i="12" s="1"/>
  <c r="D10" i="12" s="1"/>
  <c r="H9" i="8"/>
  <c r="E8" i="12" s="1"/>
  <c r="E10" i="12" s="1"/>
  <c r="D9" i="8"/>
  <c r="C8" i="12" s="1"/>
  <c r="C10" i="12" s="1"/>
  <c r="C9" i="8"/>
  <c r="D10" i="8" l="1"/>
  <c r="D13" i="6" l="1"/>
  <c r="D5" i="6"/>
  <c r="E6" i="6" l="1"/>
  <c r="F6" i="6"/>
  <c r="F14" i="6" s="1"/>
  <c r="F15" i="6" s="1"/>
  <c r="D6" i="6"/>
  <c r="E13" i="6" l="1"/>
  <c r="H10" i="8" l="1"/>
  <c r="F10" i="8" l="1"/>
  <c r="B15" i="6" l="1"/>
  <c r="E14" i="6"/>
  <c r="E15" i="6" s="1"/>
  <c r="D14" i="6"/>
  <c r="D15" i="6" s="1"/>
  <c r="F16" i="6" l="1"/>
  <c r="E16" i="6"/>
  <c r="D16" i="6"/>
</calcChain>
</file>

<file path=xl/comments1.xml><?xml version="1.0" encoding="utf-8"?>
<comments xmlns="http://schemas.openxmlformats.org/spreadsheetml/2006/main">
  <authors>
    <author>Adi Rechtman</author>
  </authors>
  <commentList>
    <comment ref="B4" authorId="0" shapeId="0">
      <text>
        <r>
          <rPr>
            <b/>
            <sz val="9"/>
            <color indexed="81"/>
            <rFont val="Tahoma"/>
            <family val="2"/>
          </rPr>
          <t>Adi Rechtman:</t>
        </r>
        <r>
          <rPr>
            <sz val="9"/>
            <color indexed="81"/>
            <rFont val="Tahoma"/>
            <family val="2"/>
          </rPr>
          <t xml:space="preserve">
10.7.1.1. ותק (16%)
ייבחן ניסיונו של המציע מעבר לנדרש בתנאי הסף ‎6.5. עבור כל שנת ניסיון נוספת, שבה עסק המציע בניהול וביצוע של בקרות שטח בפריסה ארצית, בהיקפים הנדרשים בתנאי הסף ‎6.5, יקבל המציע 2 נק' בסעיף זה. הניקוד המקסימלי (16 נק') יינתן עבור סה"כ 11 שנות ניסיון כאמור – 8 שנים מעבר לנדרש בתנאי הסף.
</t>
        </r>
      </text>
    </comment>
    <comment ref="B5" authorId="0" shapeId="0">
      <text>
        <r>
          <rPr>
            <b/>
            <sz val="9"/>
            <color indexed="81"/>
            <rFont val="Tahoma"/>
            <family val="2"/>
          </rPr>
          <t>Adi Rechtman:</t>
        </r>
        <r>
          <rPr>
            <sz val="9"/>
            <color indexed="81"/>
            <rFont val="Tahoma"/>
            <family val="2"/>
          </rPr>
          <t xml:space="preserve">
10.7.1.2. ניסיון בניהול בקרות על הכשרות מקצועיות (24%)
ייבחן ניסיונו של המציע בחמש השנים האחרונות בניהול פרויקטים שבהם בוצעו בקרות שטח על הכשרות מקצועיות, ובאופן הבא:
10.7.1.2.1. עבור כל פרויקט כאמור שבו נוהלו לכל הפחות 500 בקרות, תינתנה 6 נק'.
10.7.1.2.2. עבור כל פרויקט כאמור שבו נוהלו לכל הפחות 750 בקרות, תינתנה 8 נק'.
10.7.1.2.3. הניקוד המקסימלי בסעיף זה הוא 24 נקודות.
</t>
        </r>
      </text>
    </comment>
    <comment ref="B6" authorId="0" shapeId="0">
      <text>
        <r>
          <rPr>
            <b/>
            <sz val="9"/>
            <color indexed="81"/>
            <rFont val="Tahoma"/>
            <family val="2"/>
          </rPr>
          <t>Adi Rechtman:</t>
        </r>
        <r>
          <rPr>
            <sz val="9"/>
            <color indexed="81"/>
            <rFont val="Tahoma"/>
            <family val="2"/>
          </rPr>
          <t xml:space="preserve">
10.7.2.1. ותק בביצוע בקרות שטח (10%)
ייבחן הוותק של שלושת הבקרים המוצעים בביצוע בקרות שטח. עבור כל שנת ותק כנ"ל יינתנו 2 נק', ועד ניקוד מקסימלי של 10 נק' עבור 5 שנות ניסיון כאמור.
הניקוד בסעיף זה יחושב כממוצע פשוט של ציוני שלושת הבקרים
</t>
        </r>
      </text>
    </comment>
    <comment ref="B7" authorId="0" shapeId="0">
      <text>
        <r>
          <rPr>
            <b/>
            <sz val="9"/>
            <color indexed="81"/>
            <rFont val="Tahoma"/>
            <family val="2"/>
          </rPr>
          <t>Adi Rechtman:</t>
        </r>
        <r>
          <rPr>
            <sz val="9"/>
            <color indexed="81"/>
            <rFont val="Tahoma"/>
            <family val="2"/>
          </rPr>
          <t xml:space="preserve">
10.7.2.2. ניסיון בביצוע בקרות על מתקנים / על הכשרות מקצועיות (10%)
ייבחן ניסיונם של שלושת הבקרים המוצעים בביצוע בקרות שטח בחמש השנים האחרונות.
10.7.2.2.1. עבור כל 100 בקרות שטח על הכשרות מקצועיות תינתנה 2.5 נק', ועד מקסימום של 5 נק' עבור 200 בקרות כאמור.
10.7.2.2.2. עבור כל 100 בקרות שטח על עמידת מתקנים בקריטריונים ספציפיים תינתנה 2.5 נק', ועד מקסימום של 5 נק' עבור 200 בקרות כאמור.
הניקוד בסעיף זה יחושב כממוצע פשוט של ציוני שלושת הבקרים.
</t>
        </r>
      </text>
    </comment>
    <comment ref="B8" authorId="0" shapeId="0">
      <text>
        <r>
          <rPr>
            <b/>
            <sz val="9"/>
            <color indexed="81"/>
            <rFont val="Tahoma"/>
            <family val="2"/>
          </rPr>
          <t>Adi Rechtman:</t>
        </r>
        <r>
          <rPr>
            <sz val="9"/>
            <color indexed="81"/>
            <rFont val="Tahoma"/>
            <family val="2"/>
          </rPr>
          <t xml:space="preserve">
10.7.3. ראיון (40% מניקוד האיכות):
מנהל הפרויקט והבקרים יזומנו לראיון במתקני המשרד. הריאיון יימשך כ-40-45 דק'. הודעות בדבר מועד הריאיון תישלחנה למציעים. ועדת המשנה מטעם המשרד תבחן את המועמדים ותנקד בין היתר לפי הקריטריונים הבאים:
10.7.3.1. בקרים (30%):
10.7.3.1.1. ניסיון בבקרות שטח בכלל ובבקרות על הכשרות מקצועיות בפרט (15%).
10.7.3.1.2. בקיאות בנהלי מנהל הספורט (10%).
10.7.3.1.3. התרשמות כללית ושירותיות (5%).
10.7.3.2. מנהל פרויקט (10%):
10.7.3.2.1. זמינות (5%).
10.7.3.2.2. התרשמות כללית ושירותיות (5%).
</t>
        </r>
      </text>
    </comment>
  </commentList>
</comments>
</file>

<file path=xl/comments2.xml><?xml version="1.0" encoding="utf-8"?>
<comments xmlns="http://schemas.openxmlformats.org/spreadsheetml/2006/main">
  <authors>
    <author>Adi Rechtman</author>
  </authors>
  <commentList>
    <comment ref="B4" authorId="0" shapeId="0">
      <text>
        <r>
          <rPr>
            <b/>
            <sz val="9"/>
            <color indexed="81"/>
            <rFont val="Tahoma"/>
            <family val="2"/>
          </rPr>
          <t>Adi Rechtman:</t>
        </r>
        <r>
          <rPr>
            <sz val="9"/>
            <color indexed="81"/>
            <rFont val="Tahoma"/>
            <family val="2"/>
          </rPr>
          <t xml:space="preserve">
10.7.4.1. יועץ מקצועי לתחום הרגולציה והטמעתה במוסדות ובקורסים להכשרה (20 נק'):
10.7.4.1.1. עבור כל שנה נוספת מעבר לנדרש בתנאי סף ‎6.7.3 לעיל, ינוקד היועץ ב-2.5 נקודות. לכל היותר יוענק ניקוד מקס' של 5 נק' עבור שנתיים נוספות.
10.7.4.1.2. ייבחן ניסיון היועץ בטיפול בבקשות של גופים להכרה. עבור כל שנה במהלך שבע השנים האחרונות, בהן היועץ טיפל בלפחות 150 בקשות של מוסדות להכשרה (בכל שנה) יקבל 2.5 נק' ועד למקס' 5 נק' עבור סעיף זה.
10.7.4.1.3. ייבחן ניסיון היועץ במהלך חמש השנים האחרונות, בהגדרת דרישות מערכת בהתאם לדרישות הרגולציה, הדרכה והטמעה של פורטל אינטרנטי בסביבת WEB ובמערכת ניהול בסביבת מייקרוסופט "CRM DYNAMICS". עבור פרויקט אחד כאמור, יקבל 10 נק' עבור סעיף זה.
</t>
        </r>
      </text>
    </comment>
    <comment ref="B5" authorId="0" shapeId="0">
      <text>
        <r>
          <rPr>
            <b/>
            <sz val="9"/>
            <color indexed="81"/>
            <rFont val="Tahoma"/>
            <family val="2"/>
          </rPr>
          <t>Adi Rechtman:</t>
        </r>
        <r>
          <rPr>
            <sz val="9"/>
            <color indexed="81"/>
            <rFont val="Tahoma"/>
            <family val="2"/>
          </rPr>
          <t xml:space="preserve">
10.7.4.2. יועץ מקצועי לטיפול בתכניות הכשרה והשתלמויות (20 נק'):
10.7.4.2.1. ייבחן ניסיון היועץ  במהלך חמש השנים האחרונות בפרויקטים שכללו ניסיון בפיתוח ו/או עריכה על תכניות הכשרה למדריכים ומאמנים בספורט ו/או השתלמויות בספורט או פרויקטים שכללו כתיבת תכניות לימודים (עיוני ו/או מעשי) ו/או מערך לימודי לענפי הספורט השונים – יינתנו 4 נקודות עבור כל פרויקט שעסק באחד משני התחומים הנ"ל, עד לניקוד מקס' של 20 נק' עבור 5 פרויקטים.
</t>
        </r>
      </text>
    </comment>
    <comment ref="B6" authorId="0" shapeId="0">
      <text>
        <r>
          <rPr>
            <b/>
            <sz val="9"/>
            <color indexed="81"/>
            <rFont val="Tahoma"/>
            <family val="2"/>
          </rPr>
          <t>Adi Rechtman:</t>
        </r>
        <r>
          <rPr>
            <sz val="9"/>
            <color indexed="81"/>
            <rFont val="Tahoma"/>
            <family val="2"/>
          </rPr>
          <t xml:space="preserve">
10.7.4.3. פרויקטור מקצועי לתחום פרויקטים מחוללי שינוי בתחום המאמנים (5 נק'):
10.7.4.3.1. ייבחן ניסיון הפרויקטור בניהול פרויקטים בתחום הספורט מעבר לנדרש בתנאי סף ‎6.9.3 לעיל (שלוש שנים). עבור כל שנה נוספת יקבל 2.5 נק' ועד למקסימום 5 נק' נוספות עבור סעיף זה.
</t>
        </r>
      </text>
    </comment>
    <comment ref="B7" authorId="0" shapeId="0">
      <text>
        <r>
          <rPr>
            <b/>
            <sz val="9"/>
            <color indexed="81"/>
            <rFont val="Tahoma"/>
            <family val="2"/>
          </rPr>
          <t>Adi Rechtman:</t>
        </r>
        <r>
          <rPr>
            <sz val="9"/>
            <color indexed="81"/>
            <rFont val="Tahoma"/>
            <family val="2"/>
          </rPr>
          <t xml:space="preserve">
10.7.4.4. פרויקטור מקצועי בתחום תכנית החומש על רקע החלטת הממשלה לצמצום פערים בחברה הערבית (החלטת ממשלה מס' 550) (5 נק'):
10.7.4.4.1. ייבחן ניסיון הפרויקטור בניהול פרויקטים בתחום הספורט מעבר לנדרש בתנאי סף ‎6.10.2 לעיל (שלוש שנים). עבור כל שנה נוספת יקבל 2.5 נק' ועד למקסימום 5 נק' נוספות עבור סעיף זה.
</t>
        </r>
      </text>
    </comment>
    <comment ref="B8" authorId="0" shapeId="0">
      <text>
        <r>
          <rPr>
            <b/>
            <sz val="9"/>
            <color indexed="81"/>
            <rFont val="Tahoma"/>
            <family val="2"/>
          </rPr>
          <t>Adi Rechtman:</t>
        </r>
        <r>
          <rPr>
            <sz val="9"/>
            <color indexed="81"/>
            <rFont val="Tahoma"/>
            <family val="2"/>
          </rPr>
          <t xml:space="preserve">
10.7.5. השכלת הפרויקטורים והיועצים (15% מניקוד האיכות):
בסעיף זה תיבחן השכלתם של כלל היועצים והפרויקטורים לעיל מלבד היועץ המקצועי לטיפול בתכניות הכשרה והשתלמויות.
עבור כל פרויקטור או יועץ מבין הנ"ל שהוא בעל תואר שני בתחום כלשהו, יינתנו 5 נקודות, ועד למקסימום של 15 נקודות עבור שלושת הפרויקטורים / היועצים בעלי השכלה כאמור.
</t>
        </r>
      </text>
    </comment>
    <comment ref="B9" authorId="0" shapeId="0">
      <text>
        <r>
          <rPr>
            <b/>
            <sz val="9"/>
            <color indexed="81"/>
            <rFont val="Tahoma"/>
            <family val="2"/>
          </rPr>
          <t>Adi Rechtman:</t>
        </r>
        <r>
          <rPr>
            <sz val="9"/>
            <color indexed="81"/>
            <rFont val="Tahoma"/>
            <family val="2"/>
          </rPr>
          <t xml:space="preserve">
10.7.6. ראיון (35% מניקוד האיכות):
הפרויקטורים והיועצים יזומנו לראיון במתקני המשרד. הריאיון יימשך כ-45 דק'. הודעות בדבר מועד הריאיון תישלחנה למציעים. ועדת המשנה מטעם המשרד תבחן אותם בין היתר לפי הקריטריונים הבאים:
10.7.6.1. התרשמות כללית מהפרויקטורים והיועצים, מניסיונם ורמת המורכבות של הפרויקטים בהם עבדו (20%).
10.7.6.2. היכרות עם נהלי מנהל הספורט הנוגעות לבקרה על מוסדות, קורסים ומתקנים (ניתן למצוא באתר מנהל הספורט) (25%).
10.7.6.3.  היכרות עם תכניות להכשרת מדריכים ומאמנים בענפי הספורט השונים (20%).
10.7.6.4. שליטה בעבודה עם תוכנות אופיס ובפרט אקסל - ינוקד בהתבסס על משימה שתינתן לפרויקטורים והיועצים בעת הגעתם למשרד (20%).
10.7.6.5. שליטה בשפה האנגלית - ינוקד בהתבסס על משימת תרגום קצרה שתינתן לפרויקטורים וליועצים. החומר המקצועי יתורגם מאנגלית לעברית (15%).
</t>
        </r>
      </text>
    </comment>
  </commentList>
</comments>
</file>

<file path=xl/sharedStrings.xml><?xml version="1.0" encoding="utf-8"?>
<sst xmlns="http://schemas.openxmlformats.org/spreadsheetml/2006/main" count="204" uniqueCount="131">
  <si>
    <t>משקל</t>
  </si>
  <si>
    <t>משקל בציון האיכות</t>
  </si>
  <si>
    <t>ציון כולל לפרמטר</t>
  </si>
  <si>
    <t>סה"כ ציון איכות</t>
  </si>
  <si>
    <t>ציון מחיר מנורמל</t>
  </si>
  <si>
    <t>ציון איכות</t>
  </si>
  <si>
    <t>ציון מחיר</t>
  </si>
  <si>
    <t>סה"כ ציון</t>
  </si>
  <si>
    <t>מחיר</t>
  </si>
  <si>
    <t>שקלול ציונים סופיים</t>
  </si>
  <si>
    <t>רכיב</t>
  </si>
  <si>
    <t>דירוג המציעים</t>
  </si>
  <si>
    <t>נימוק/ציון גלם</t>
  </si>
  <si>
    <t>נימוק / ציון גלם</t>
  </si>
  <si>
    <t>מס' סעיף:</t>
  </si>
  <si>
    <t>קריטריון:</t>
  </si>
  <si>
    <t>מס"ד:</t>
  </si>
  <si>
    <t>שם המציע:</t>
  </si>
  <si>
    <t>הצעת המחיר (ללא מע"מ)</t>
  </si>
  <si>
    <t>הצעת המחיר (כולל מע"מ)</t>
  </si>
  <si>
    <t>מעבר סף איכות</t>
  </si>
  <si>
    <r>
      <t xml:space="preserve">ותק המציע:
</t>
    </r>
    <r>
      <rPr>
        <sz val="12"/>
        <rFont val="David"/>
        <family val="2"/>
      </rPr>
      <t>2 נק' לכל שנה נוספת מעבר ל-3 השנים הנדרשות בתנאי הסף.</t>
    </r>
  </si>
  <si>
    <r>
      <rPr>
        <b/>
        <sz val="12"/>
        <rFont val="David"/>
        <family val="2"/>
      </rPr>
      <t>ניסיון המציע בניהול בקרות על הכשרות מקצועיות:</t>
    </r>
    <r>
      <rPr>
        <sz val="12"/>
        <rFont val="David"/>
        <family val="2"/>
      </rPr>
      <t xml:space="preserve">
עבור כל פרויקט שבו נוהלו 500 בקרות לכל הפחות - 6 נק'
עבור כל פרויקט שבו נוהלו 750 בקרות לכל הפחות - 8 נק'</t>
    </r>
  </si>
  <si>
    <r>
      <rPr>
        <b/>
        <sz val="12"/>
        <rFont val="David"/>
        <family val="2"/>
      </rPr>
      <t>ותק הבקרים בביצוע בקרות שטח:</t>
    </r>
    <r>
      <rPr>
        <sz val="12"/>
        <rFont val="David"/>
        <family val="2"/>
      </rPr>
      <t xml:space="preserve">
2 נק' עבור כל שנת ותק</t>
    </r>
  </si>
  <si>
    <t>10.7.3</t>
  </si>
  <si>
    <t>10.7.5</t>
  </si>
  <si>
    <t>10.7.1.1</t>
  </si>
  <si>
    <t>10.7.1.2</t>
  </si>
  <si>
    <t>10.7.2.1</t>
  </si>
  <si>
    <r>
      <rPr>
        <b/>
        <sz val="12"/>
        <rFont val="David"/>
        <family val="2"/>
      </rPr>
      <t>ניסיון הבקרים בביצוע בקרות על מתקנים / הכשרות מקצועיות:</t>
    </r>
    <r>
      <rPr>
        <sz val="12"/>
        <rFont val="David"/>
        <family val="2"/>
      </rPr>
      <t xml:space="preserve">
עבור כל 100 בקרות שטח על הכשרות מקצועיות - 2.5 נק'
עבור כל 100 בקרות שטח על עמידת מתקנים בקריטריונים - 2.5 נק'</t>
    </r>
  </si>
  <si>
    <t>ראיון</t>
  </si>
  <si>
    <t>10.7.2.2</t>
  </si>
  <si>
    <t>10.7.4.1</t>
  </si>
  <si>
    <t>10.7.4.2</t>
  </si>
  <si>
    <t>10.7.4.3</t>
  </si>
  <si>
    <t>10.7.4.4</t>
  </si>
  <si>
    <t>10.7.6</t>
  </si>
  <si>
    <r>
      <rPr>
        <b/>
        <sz val="12"/>
        <rFont val="David"/>
        <family val="2"/>
      </rPr>
      <t>ניסיון הפרויקטור המקצועי לטיפול בתכניות הכשרה והשתלמויות:</t>
    </r>
    <r>
      <rPr>
        <sz val="12"/>
        <rFont val="David"/>
        <family val="2"/>
      </rPr>
      <t xml:space="preserve">
עבור כל פרויקט שכלל ניסיון בפיתוח ו/או עריכה על תכניות הכשרה למדריכים ומאמנים בספורט ו/או השתלמויות בספורט או פרויקטים שכללו כתיבת תכניות לימודים (עיוני ו/או מעשי) ו/או מערך לימודי לענפי הספורט השונים- 4 נק'</t>
    </r>
  </si>
  <si>
    <r>
      <t xml:space="preserve">ניסיון היועץ המקצועי לתחום הרגולציה והטמעתה במוסדות ובקורסים להכשרה:
</t>
    </r>
    <r>
      <rPr>
        <sz val="12"/>
        <rFont val="David"/>
        <family val="2"/>
      </rPr>
      <t>-עבור כל שנה נוספת מעבר לדרישת הסף 6.7.3 - 2.5 נק' (עד 5 נק')
-עבור כל שנה נוספת בטיפול בבקשות של לפחות 150 גופים - 2.5 נק' (עד 5 נק')
-עבור ניסיון בהגדרת דרישות מערכת בהתאם לדרישות הרגולציה, הדרכה והטמעה של פורטל אינטרנטי בסביבת WEB ובמערכת ניהול בסביבת מייקרוסופט "CRM DYNAMICS". עבור פרויקט אחד כאמור - 10 נק'</t>
    </r>
  </si>
  <si>
    <r>
      <rPr>
        <b/>
        <sz val="12"/>
        <rFont val="David"/>
        <family val="2"/>
      </rPr>
      <t>פרויקטור מקצועי לתחום פרויקטים מחוללי שינוי בתחום המאמנים:</t>
    </r>
    <r>
      <rPr>
        <sz val="12"/>
        <rFont val="David"/>
        <family val="2"/>
      </rPr>
      <t xml:space="preserve">
עבור כל שנה נוספת מעבר לדרישת הסף 6.9.3 - 2.5 נק' (עד 5 נק')</t>
    </r>
  </si>
  <si>
    <r>
      <rPr>
        <b/>
        <sz val="12"/>
        <rFont val="David"/>
        <family val="2"/>
      </rPr>
      <t>פרויקטור מקצועי בתחום תכנית החומש על רקע החלטת הממשלה לצמצום פערים בחברה הערבית:</t>
    </r>
    <r>
      <rPr>
        <sz val="12"/>
        <rFont val="David"/>
        <family val="2"/>
      </rPr>
      <t xml:space="preserve">
עבור כל שנה נוספת מעבר לדרישת הסף 6.10.2 - 2.5 נק' (עד 5 נק')</t>
    </r>
  </si>
  <si>
    <t>השכלת הפרויקטורים והיועצים</t>
  </si>
  <si>
    <t>מס' המציע</t>
  </si>
  <si>
    <t>ח.פ.</t>
  </si>
  <si>
    <t>איש הקשר:</t>
  </si>
  <si>
    <t>טלפון:</t>
  </si>
  <si>
    <t>כתובת דוא"ל:</t>
  </si>
  <si>
    <t>תנאי סף מנהליים</t>
  </si>
  <si>
    <t>מסמכים נדרשים</t>
  </si>
  <si>
    <t>אם המציע הוא תאגיד, יצורף בנוסף אישור עו"ד או רו"ח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</si>
  <si>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</si>
  <si>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בחינת המחיר</t>
  </si>
  <si>
    <t>מס' מציע:</t>
  </si>
  <si>
    <t>המציע הינו גוף משפטי מאוגד הרשום ברשם רשמי בישראל.</t>
  </si>
  <si>
    <t>6</t>
  </si>
  <si>
    <t>6.1</t>
  </si>
  <si>
    <t>6.2</t>
  </si>
  <si>
    <t>המציע עומד בדרישות תקנה 6(א)(3) לתקנות חובת המכרזים, התשנ"ג - 1993 ובכלל זה מחזיק בכל האישורים הנדרשים לפי חוק עסקאות גופים ציבוריים התשל"ו- 1976, כשהם תקפים.</t>
  </si>
  <si>
    <t>6.3</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</si>
  <si>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</si>
  <si>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6.4</t>
  </si>
  <si>
    <t>6.5</t>
  </si>
  <si>
    <t>6.6</t>
  </si>
  <si>
    <t>6.8</t>
  </si>
  <si>
    <t xml:space="preserve"> ערבות הצעה - על המציע לצרף להצעתו ערבות בנקאית לא צמודה, בלתי-מותנית וברת-חילוט על סך של 35,000 ₪ על שם המציע שתהא בתוקף עד למועד המצוין בסעיף ‎3 לעיל, בהתאם לסכום ועל-פי הנוסח האמורים בנספח ב'4. ערבות זו נדרשת בין אם המציע ניגש לסל אחד או לשני הסלים.</t>
  </si>
  <si>
    <t>תנאי סף מקצועיים - סל א'</t>
  </si>
  <si>
    <r>
      <rPr>
        <u/>
        <sz val="12"/>
        <color theme="1"/>
        <rFont val="David"/>
        <family val="2"/>
      </rPr>
      <t>תנאי סף למציע:</t>
    </r>
    <r>
      <rPr>
        <sz val="12"/>
        <color theme="1"/>
        <rFont val="David"/>
        <family val="2"/>
      </rPr>
      <t xml:space="preserve">
בחמש השנים האחרונות, המציע בעל ניסיון של שלוש שנים לפחות בניהול ובביצוע של פרויקט/י בקרות שטח בפריסה ארצית, בהיקף מינימלי של 800 בקרות לשנה.
</t>
    </r>
  </si>
  <si>
    <t xml:space="preserve"> תנאי סף לבקרים (לכל אחד משלושת הבקרים המוצעים):</t>
  </si>
  <si>
    <t>6.6.1</t>
  </si>
  <si>
    <t>6.6.2</t>
  </si>
  <si>
    <t>בעל תואר אקדמי ראשון לפחות בחינוך גופני או מאמן מוסמך.</t>
  </si>
  <si>
    <t>בעל ניסיון בהוראה או אימון ספורט של לפחות שנתיים.</t>
  </si>
  <si>
    <t>חוברת הצעה מלאה וחתומה כנדרש בסעיף ‎8 להלן.</t>
  </si>
  <si>
    <t>העתק תעודת עוסק מורשה והעתק של תעודת התאגדות (לפי העניין וסוג התאגדותו המשפטית של המציע) מאושר/ים על ידי עו"ד, לצורך הוכחת העמידה בתנאי הסף שבסעיף ‎6.1 לעיל. אם המציע הוא עמותה, עליו להעביר אישור ניהול תקין מטעם רשם העמותות, תקף למועד הגשת ההצעה.</t>
  </si>
  <si>
    <r>
      <t>להוכחת העמידה בתנאי הסף שבסעיף ‎‎</t>
    </r>
    <r>
      <rPr>
        <sz val="12"/>
        <color theme="1"/>
        <rFont val="Times New Roman"/>
        <family val="1"/>
      </rPr>
      <t>6.2</t>
    </r>
    <r>
      <rPr>
        <sz val="12"/>
        <color theme="1"/>
        <rFont val="David"/>
        <family val="2"/>
      </rPr>
      <t xml:space="preserve"> לעיל, על המציע לצרף להצעתו:</t>
    </r>
  </si>
  <si>
    <t>7.4.1</t>
  </si>
  <si>
    <t>7.4.2</t>
  </si>
  <si>
    <t>7.4.3</t>
  </si>
  <si>
    <t>תצהיר המאומת על ידי עורך דין בדבר העדר הרשעות בעברות לפי חוק עובדים זרים, תשנ"א-1991 ולפי חוק שכר מינימום, תשמ"ז-1987, בנוסח המצ"ב כנספח ב'5.</t>
  </si>
  <si>
    <t>תצהיר המאומת על ידי עורך דין בדבר העסקת עובדים עם מוגבלות בהתאם לחוק עסקאות גופים ציבוריים (תיקון מספר 10 והוראת שעה) התשע"ו 2016 ולחוק שוויון זכויות לאנשים עם מוגבלות, התשנ"ח 1998, בנוסח המצורף כנספח ב'6 למכרז.</t>
  </si>
  <si>
    <t>אישור עדכני ותקף על ניהול ספרים, ניכוי מס במקור ורישום במע"מ, כנדרש לפי חוק עסקאות גופים ציבוריים, היינו אישור פקיד מורשה, רואה חשבון או יועץ מס, המעיד שהמציע מנהל פנקסי חשבונות על פי פקודת מס הכנסה [נוסח חדש] וחוק מס ערך מוסף, תשל"ו-1975 או שהוא פטור מניהולם, ומדווח לפקיד שומה על הכנסותיו וכן מדווח למנהל מס ערך מוסף על עסקאות שמוטל עליהן מס לפי חוק מס ערך מוסף. מציע אשר הינו איחוד עוסקים יצרף כראיה לעמידתו בתנאי הסף אישור כי הינו נכלל תחת איחוד העוסקים, כולל אסמכתא למספר הע.מ. / ח.פ. של המציע הכלולה באיחוד העוסקים.</t>
  </si>
  <si>
    <r>
      <t>ערבות בנקאית להבטחת קיום תנאי המכרז, לצורך הוכחת עמידה בתנאי הסף המפורט בסעיף ‎</t>
    </r>
    <r>
      <rPr>
        <sz val="12"/>
        <color theme="1"/>
        <rFont val="Times New Roman"/>
        <family val="1"/>
      </rPr>
      <t>6.4</t>
    </r>
    <r>
      <rPr>
        <sz val="12"/>
        <color theme="1"/>
        <rFont val="David"/>
        <family val="2"/>
      </rPr>
      <t xml:space="preserve"> לעיל (נספח ב'4).</t>
    </r>
  </si>
  <si>
    <t>פרטים אודות ניסיונו של המציע ושל הבקרים כנדרש בסעיפים ‎6.6 ו-‎6.7 לעיל. הניסיון הנדרש על פי סעיף זה יפורט ברשימה כרונולוגית מלאה של העבודות שבוצעו במהלך שנות הניסיון, כולל רשימת הלקוחות שקיבלו שירות זה או דומה לו, תוך ציון שם הלקוח, שם איש הקשר ופרטי ההתקשרות עמו (נספח ב'2). כן יפרט המציע פרטים אודות מנהל הפרויקט ויצרף קורות חיים המעידים על השכלתו וניסיונו.</t>
  </si>
  <si>
    <t>פרטים אודות השכלתם וניסיונם של היועצים והפרויקטורים כנדרש בסעיפים 6.8 - 6.11 לעיל (יש למלא את הסעיפים הדרושים בנספח ב'3). כן יצורפו קורות חיים, תעודות ומסמכים המעידים על השכלתו וניסיונו.</t>
  </si>
  <si>
    <t>הסכם מותנה עם בעלי התפקיד המוצעים – הפרויקטורים / היועצים / הבקרים – ככל שאינם מועסקים על ידי המציע כעובדים שכירים.</t>
  </si>
  <si>
    <t>צירוף הצהרה/ות שהמציע לא מעסיק או מתקשר עם נותן שירות במסגרת הפרויקט שלא עומד בדרישות החוק למניעת העסקת עברייני מין, כנדרש בתקנות המצורפות בנספח ג'3 להסכם.</t>
  </si>
  <si>
    <t>תצהיר בדבר היעדר הרשעות לפי חוק עובדים זרים וחוק שכר מינימום חתום ע"י עו"ד (נספח ב'5).</t>
  </si>
  <si>
    <t>התחייבות לשמירת סודיות ולמניעת ניגוד עניינים (נספח ב'7).</t>
  </si>
  <si>
    <t>אישור רו"ח אודות נתונים מהדוחות הכספיים, לצורך הוכחת עמידה בתנאי הסף המפורט בסעיף ‏‎6.5 לעיל (נספח ב'9).</t>
  </si>
  <si>
    <t>מסמך בשפה העברית המתאר את פרופיל המציע.</t>
  </si>
  <si>
    <t>רשימת הפרטים בהצעת המציע, שהמציע מעוניין שיהיו חסויים במידה והוא יזכה. על פי האמור בסעיף ‎17.2 לפרק זה.</t>
  </si>
  <si>
    <t>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t>
  </si>
  <si>
    <t>תנאי סף מקצועיים - סל ב'</t>
  </si>
  <si>
    <t>תנאי סף ליועץ מקצועי בתחום הרגולציה והטמעתה במוסדות ובקורסים להכשרה:</t>
  </si>
  <si>
    <t>6.7.1</t>
  </si>
  <si>
    <t>6.7.2</t>
  </si>
  <si>
    <t>6.7.3</t>
  </si>
  <si>
    <r>
      <rPr>
        <sz val="7"/>
        <color theme="1"/>
        <rFont val="Times New Roman"/>
        <family val="1"/>
      </rPr>
      <t xml:space="preserve"> </t>
    </r>
    <r>
      <rPr>
        <sz val="12"/>
        <color theme="1"/>
        <rFont val="David"/>
        <family val="2"/>
      </rPr>
      <t>בעל תואר אקדמי ממוסד המוכר ע"י המל"ג.</t>
    </r>
  </si>
  <si>
    <t>בעל תעודת מאמן באחד מענפי הספורט המוכרים ע"פ תקנות הספורט (חיוב בתעודת הסמכה), תשנ"ז-1997 (ראה נספח ח').</t>
  </si>
  <si>
    <t xml:space="preserve"> במהלך חמש השנים האחרונות, בעל ניסיון של 3 שנים בעבודה עם משרד ממשלתי (לרבות יחידות סמך) בכל הנוגע להנגשת מידע רגולטורי לגופים והטמעת הדרישות בשטח.</t>
  </si>
  <si>
    <t>תנאי סף ליועץ מקצועי בתחום תכניות הכשרה והשתלמויות:</t>
  </si>
  <si>
    <t>6.8.1</t>
  </si>
  <si>
    <t>6.8.2</t>
  </si>
  <si>
    <t>6.8.3</t>
  </si>
  <si>
    <t>6.9</t>
  </si>
  <si>
    <t>6.9.1</t>
  </si>
  <si>
    <t>6.9.2</t>
  </si>
  <si>
    <t>6.9.3</t>
  </si>
  <si>
    <t>6.10</t>
  </si>
  <si>
    <t>6.10.1</t>
  </si>
  <si>
    <t>6.10.2</t>
  </si>
  <si>
    <t>בעל תואר אקדמי שני לפחות בחינוך גופני או מדעי הספורט ממוסד אקדמי המוכר ע"י המל"ג. בעל תואר אקדמי כאמור ממוסד אקדמי בחו"ל יצרף אישור מהגף להערכת תארים אקדמיים בחו"ל שבמשרד החינוך.</t>
  </si>
  <si>
    <t>במהלך חמש השנים האחרונות, בעל ניסיון של שלוש שנים במצטבר בפיתוח ו/או עריכה ו/או בקרה על תכניות אימון בספורט לקבוצות ולאגודות ספורט.</t>
  </si>
  <si>
    <t>תנאי סף לפרויקטור בתחום פרויקטים מקצועיים מחוללי שינוי בתחום המאמנים:</t>
  </si>
  <si>
    <t>בעל תואר אקדמי ממוסד המוכר ע"י המל"ג.</t>
  </si>
  <si>
    <t xml:space="preserve">במהלך חמש השנים האחרונות בעל ניסיון של שלוש שנים בניהול פרויקטים בתחום הספורט.  </t>
  </si>
  <si>
    <t>תנאי סף לפרויקטור מקצועי בתחום תכנית החומש על רקע החלטת הממשלה לצמצום פערים בחברה הערבית (החלטת ממשלה מס' 550):</t>
  </si>
  <si>
    <t>במהלך חמש השנים האחרונות בעל ניסיון של שלוש שנים בניהול פרויקטים בתחום הספורט בחברה הערבית.</t>
  </si>
  <si>
    <t xml:space="preserve">סוג הרכיב </t>
  </si>
  <si>
    <t xml:space="preserve">רכיב א'1 - מחיר לבקרת מתקן </t>
  </si>
  <si>
    <t>רכיב א'2 - מחיר לבקרת קורס</t>
  </si>
  <si>
    <t xml:space="preserve">שם המציע: </t>
  </si>
  <si>
    <t>המחיר המשוקלל של 2 הרכיבים:</t>
  </si>
  <si>
    <t>מחיר משוקלל לשנה</t>
  </si>
  <si>
    <t>אחוז הנחה מוצע - יועץ מקצועי - רגולציה והטמעתה במוסדות ובקורסים להכשרה</t>
  </si>
  <si>
    <t>אחוז הנחה מוצע - יועץ מקצועי – לתחום תכניות הכשרה והשתלמויות</t>
  </si>
  <si>
    <t>אחוז הנחה מוצע - פרויקטור מקצועי לתחום פרויקטים מחוללי שינוי בתחום המאמנים</t>
  </si>
  <si>
    <t>אחוז הנחה מוצע - פרויקטור מקצועי בתחום תכנית החומש</t>
  </si>
  <si>
    <t xml:space="preserve">מחיר משוקלל </t>
  </si>
  <si>
    <t xml:space="preserve">ציון מחיר מנורמל </t>
  </si>
  <si>
    <t>עלות ההצעה הנמוכה ביותר: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</si>
</sst>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0.0"/>
    <numFmt numFmtId="165" formatCode="&quot;₪&quot;\ #,##0.0"/>
    <numFmt numFmtId="166" formatCode="_ * #,##0_ ;_ * \-#,##0_ ;_ * &quot;-&quot;??_ ;_ @_ "/>
  </numFmts>
  <fonts count="25" x14ac:knownFonts="1">
    <font>
      <sz val="11"/>
      <color theme="1"/>
      <name val="Arial"/>
      <family val="2"/>
      <charset val="177"/>
      <scheme val="minor"/>
    </font>
    <font>
      <sz val="11"/>
      <color theme="1"/>
      <name val="Arial"/>
      <family val="2"/>
      <charset val="177"/>
      <scheme val="minor"/>
    </font>
    <font>
      <b/>
      <sz val="14"/>
      <name val="David"/>
      <family val="2"/>
      <charset val="177"/>
    </font>
    <font>
      <b/>
      <sz val="12"/>
      <name val="David"/>
      <family val="2"/>
      <charset val="177"/>
    </font>
    <font>
      <b/>
      <sz val="11"/>
      <color theme="1"/>
      <name val="Arial"/>
      <family val="2"/>
      <charset val="177"/>
      <scheme val="minor"/>
    </font>
    <font>
      <b/>
      <sz val="12"/>
      <color theme="1"/>
      <name val="David"/>
      <family val="2"/>
    </font>
    <font>
      <sz val="12"/>
      <color theme="1"/>
      <name val="Arial"/>
      <family val="2"/>
      <charset val="177"/>
      <scheme val="minor"/>
    </font>
    <font>
      <sz val="12"/>
      <color theme="1"/>
      <name val="David"/>
      <family val="2"/>
    </font>
    <font>
      <sz val="12"/>
      <name val="David"/>
      <family val="2"/>
    </font>
    <font>
      <b/>
      <sz val="12"/>
      <color theme="0"/>
      <name val="David"/>
      <family val="2"/>
    </font>
    <font>
      <b/>
      <sz val="12"/>
      <name val="David"/>
      <family val="2"/>
    </font>
    <font>
      <b/>
      <sz val="16"/>
      <color theme="0"/>
      <name val="David"/>
      <family val="2"/>
      <charset val="177"/>
    </font>
    <font>
      <sz val="11"/>
      <color theme="0"/>
      <name val="Arial"/>
      <family val="2"/>
      <charset val="177"/>
      <scheme val="minor"/>
    </font>
    <font>
      <u/>
      <sz val="11"/>
      <color theme="10"/>
      <name val="Arial"/>
      <family val="2"/>
      <charset val="177"/>
      <scheme val="minor"/>
    </font>
    <font>
      <u/>
      <sz val="12"/>
      <color theme="1"/>
      <name val="David"/>
      <family val="2"/>
    </font>
    <font>
      <b/>
      <sz val="9"/>
      <color indexed="81"/>
      <name val="Tahoma"/>
      <family val="2"/>
    </font>
    <font>
      <b/>
      <sz val="20"/>
      <color rgb="FF000000"/>
      <name val="David"/>
      <family val="2"/>
    </font>
    <font>
      <b/>
      <sz val="12"/>
      <color rgb="FF000000"/>
      <name val="David"/>
      <family val="2"/>
    </font>
    <font>
      <sz val="12"/>
      <color rgb="FF000000"/>
      <name val="David"/>
      <family val="2"/>
    </font>
    <font>
      <b/>
      <sz val="12"/>
      <color rgb="FFFFFFFF"/>
      <name val="David"/>
      <family val="2"/>
    </font>
    <font>
      <sz val="12"/>
      <color theme="1"/>
      <name val="Times New Roman"/>
      <family val="1"/>
    </font>
    <font>
      <sz val="7"/>
      <color theme="1"/>
      <name val="Times New Roman"/>
      <family val="1"/>
    </font>
    <font>
      <sz val="8"/>
      <color theme="1"/>
      <name val="Times New Roman"/>
      <family val="1"/>
    </font>
    <font>
      <sz val="10"/>
      <color theme="1"/>
      <name val="Times New Roman"/>
      <family val="1"/>
    </font>
    <font>
      <sz val="9"/>
      <color indexed="81"/>
      <name val="Tahoma"/>
      <family val="2"/>
    </font>
  </fonts>
  <fills count="21">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49998474074526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C6E0B4"/>
        <bgColor rgb="FF000000"/>
      </patternFill>
    </fill>
    <fill>
      <patternFill patternType="solid">
        <fgColor rgb="FFB4C6E7"/>
        <bgColor rgb="FF000000"/>
      </patternFill>
    </fill>
    <fill>
      <patternFill patternType="solid">
        <fgColor rgb="FFBDD7EE"/>
        <bgColor rgb="FF000000"/>
      </patternFill>
    </fill>
    <fill>
      <patternFill patternType="solid">
        <fgColor rgb="FFF2F2F2"/>
        <bgColor rgb="FF000000"/>
      </patternFill>
    </fill>
    <fill>
      <patternFill patternType="solid">
        <fgColor rgb="FFDBDBDB"/>
        <bgColor rgb="FF000000"/>
      </patternFill>
    </fill>
    <fill>
      <patternFill patternType="solid">
        <fgColor rgb="FF404040"/>
        <bgColor rgb="FF000000"/>
      </patternFill>
    </fill>
    <fill>
      <patternFill patternType="solid">
        <fgColor theme="5" tint="0.59999389629810485"/>
        <bgColor indexed="64"/>
      </patternFill>
    </fill>
  </fills>
  <borders count="5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style="medium">
        <color indexed="64"/>
      </left>
      <right style="thin">
        <color indexed="64"/>
      </right>
      <top/>
      <bottom/>
      <diagonal/>
    </border>
    <border>
      <left/>
      <right/>
      <top style="thin">
        <color indexed="64"/>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cellStyleXfs>
  <cellXfs count="204">
    <xf numFmtId="0" fontId="0" fillId="0" borderId="0" xfId="0"/>
    <xf numFmtId="0" fontId="0" fillId="0" borderId="28" xfId="0" applyBorder="1"/>
    <xf numFmtId="0" fontId="0" fillId="0" borderId="0" xfId="0" applyBorder="1"/>
    <xf numFmtId="1" fontId="4" fillId="11" borderId="5" xfId="1" applyNumberFormat="1" applyFont="1" applyFill="1" applyBorder="1" applyAlignment="1">
      <alignment horizontal="center" vertical="center"/>
    </xf>
    <xf numFmtId="164" fontId="3" fillId="9" borderId="27" xfId="0" applyNumberFormat="1" applyFont="1" applyFill="1" applyBorder="1" applyAlignment="1" applyProtection="1">
      <alignment horizontal="center" vertical="center" wrapText="1" readingOrder="2"/>
      <protection hidden="1"/>
    </xf>
    <xf numFmtId="164" fontId="3" fillId="9" borderId="24" xfId="0" applyNumberFormat="1" applyFont="1" applyFill="1" applyBorder="1" applyAlignment="1" applyProtection="1">
      <alignment horizontal="center" vertical="center" wrapText="1" readingOrder="2"/>
      <protection hidden="1"/>
    </xf>
    <xf numFmtId="9" fontId="3" fillId="2" borderId="36" xfId="1" applyFont="1" applyFill="1" applyBorder="1" applyAlignment="1" applyProtection="1">
      <alignment horizontal="center" vertical="center" wrapText="1" readingOrder="2"/>
      <protection hidden="1"/>
    </xf>
    <xf numFmtId="9" fontId="3" fillId="2" borderId="35" xfId="1" applyFont="1" applyFill="1" applyBorder="1" applyAlignment="1" applyProtection="1">
      <alignment horizontal="center" vertical="center" wrapText="1" readingOrder="2"/>
      <protection hidden="1"/>
    </xf>
    <xf numFmtId="0" fontId="0" fillId="0" borderId="0" xfId="0" applyProtection="1"/>
    <xf numFmtId="0" fontId="6" fillId="0" borderId="11" xfId="0" applyFont="1" applyBorder="1"/>
    <xf numFmtId="0" fontId="6" fillId="0" borderId="30" xfId="0" applyFont="1" applyBorder="1"/>
    <xf numFmtId="0" fontId="3" fillId="4" borderId="6" xfId="0" applyFont="1" applyFill="1" applyBorder="1" applyAlignment="1" applyProtection="1">
      <alignment horizontal="center" vertical="center" wrapText="1" readingOrder="2"/>
      <protection hidden="1"/>
    </xf>
    <xf numFmtId="0" fontId="7" fillId="0" borderId="0" xfId="0" applyFont="1" applyProtection="1"/>
    <xf numFmtId="0" fontId="5" fillId="8" borderId="20" xfId="0" applyFont="1" applyFill="1" applyBorder="1" applyAlignment="1" applyProtection="1">
      <alignment horizontal="center" vertical="center" readingOrder="2"/>
    </xf>
    <xf numFmtId="0" fontId="5" fillId="8" borderId="16" xfId="0" applyFont="1" applyFill="1" applyBorder="1" applyAlignment="1" applyProtection="1">
      <alignment horizontal="center" vertical="center" readingOrder="2"/>
    </xf>
    <xf numFmtId="0" fontId="5" fillId="8" borderId="22" xfId="0" applyFont="1" applyFill="1" applyBorder="1" applyAlignment="1" applyProtection="1">
      <alignment horizontal="center" vertical="center" wrapText="1"/>
    </xf>
    <xf numFmtId="0" fontId="5" fillId="6" borderId="2" xfId="0" applyFont="1" applyFill="1" applyBorder="1" applyAlignment="1" applyProtection="1">
      <alignment vertical="center"/>
    </xf>
    <xf numFmtId="2" fontId="5" fillId="6" borderId="25" xfId="0" applyNumberFormat="1" applyFont="1" applyFill="1" applyBorder="1" applyAlignment="1" applyProtection="1">
      <alignment horizontal="center" vertical="center"/>
    </xf>
    <xf numFmtId="0" fontId="5" fillId="8" borderId="17" xfId="0" applyFont="1" applyFill="1" applyBorder="1" applyAlignment="1" applyProtection="1">
      <alignment horizontal="center" vertical="center" readingOrder="2"/>
    </xf>
    <xf numFmtId="9" fontId="7" fillId="9" borderId="12" xfId="0" applyNumberFormat="1" applyFont="1" applyFill="1" applyBorder="1" applyAlignment="1" applyProtection="1">
      <alignment horizontal="center" vertical="center"/>
    </xf>
    <xf numFmtId="0" fontId="7" fillId="9" borderId="24" xfId="0" applyFont="1" applyFill="1" applyBorder="1" applyAlignment="1" applyProtection="1">
      <alignment vertical="center"/>
    </xf>
    <xf numFmtId="2" fontId="7" fillId="9" borderId="22" xfId="0" applyNumberFormat="1" applyFont="1" applyFill="1" applyBorder="1" applyAlignment="1" applyProtection="1">
      <alignment horizontal="center" vertical="center"/>
    </xf>
    <xf numFmtId="9" fontId="9" fillId="7" borderId="12" xfId="0" applyNumberFormat="1" applyFont="1" applyFill="1" applyBorder="1" applyAlignment="1" applyProtection="1">
      <alignment horizontal="center" vertical="center"/>
    </xf>
    <xf numFmtId="0" fontId="9" fillId="7" borderId="24" xfId="0" applyFont="1" applyFill="1" applyBorder="1" applyAlignment="1" applyProtection="1">
      <alignment vertical="center"/>
    </xf>
    <xf numFmtId="2" fontId="9" fillId="7" borderId="22" xfId="0" applyNumberFormat="1" applyFont="1" applyFill="1" applyBorder="1" applyAlignment="1" applyProtection="1">
      <alignment horizontal="center" vertical="center"/>
    </xf>
    <xf numFmtId="0" fontId="5" fillId="5" borderId="25" xfId="0" applyFont="1" applyFill="1" applyBorder="1" applyAlignment="1" applyProtection="1">
      <alignment horizontal="center" vertical="center"/>
    </xf>
    <xf numFmtId="0" fontId="5" fillId="8" borderId="22" xfId="0" applyFont="1" applyFill="1" applyBorder="1" applyAlignment="1" applyProtection="1">
      <alignment horizontal="center" vertical="center" wrapText="1"/>
    </xf>
    <xf numFmtId="2" fontId="7" fillId="9" borderId="22" xfId="0" applyNumberFormat="1" applyFont="1" applyFill="1" applyBorder="1" applyAlignment="1" applyProtection="1">
      <alignment horizontal="center" vertical="center"/>
    </xf>
    <xf numFmtId="1" fontId="8" fillId="9" borderId="12" xfId="0" applyNumberFormat="1" applyFont="1" applyFill="1" applyBorder="1" applyAlignment="1" applyProtection="1">
      <alignment horizontal="center" vertical="center" wrapText="1" readingOrder="2"/>
      <protection hidden="1"/>
    </xf>
    <xf numFmtId="9" fontId="11" fillId="7" borderId="5" xfId="1" applyFont="1" applyFill="1" applyBorder="1" applyAlignment="1" applyProtection="1">
      <alignment horizontal="center" vertical="center" wrapText="1" readingOrder="2"/>
      <protection hidden="1"/>
    </xf>
    <xf numFmtId="165" fontId="7" fillId="3" borderId="22" xfId="0" applyNumberFormat="1" applyFont="1" applyFill="1" applyBorder="1" applyAlignment="1" applyProtection="1">
      <alignment horizontal="center" vertical="center"/>
      <protection locked="0"/>
    </xf>
    <xf numFmtId="0" fontId="5" fillId="6" borderId="3" xfId="0" applyFont="1" applyFill="1" applyBorder="1" applyAlignment="1" applyProtection="1">
      <alignment vertical="center"/>
    </xf>
    <xf numFmtId="0" fontId="5" fillId="6" borderId="10" xfId="0" applyFont="1" applyFill="1" applyBorder="1" applyAlignment="1" applyProtection="1">
      <alignment vertical="center"/>
    </xf>
    <xf numFmtId="0" fontId="5" fillId="8" borderId="18" xfId="0" applyFont="1" applyFill="1" applyBorder="1" applyAlignment="1" applyProtection="1">
      <alignment horizontal="center" vertical="center"/>
    </xf>
    <xf numFmtId="0" fontId="5" fillId="8" borderId="27" xfId="0" applyFont="1" applyFill="1" applyBorder="1" applyAlignment="1" applyProtection="1">
      <alignment vertical="center"/>
    </xf>
    <xf numFmtId="9" fontId="3" fillId="2" borderId="26" xfId="1" applyFont="1" applyFill="1" applyBorder="1" applyAlignment="1" applyProtection="1">
      <alignment horizontal="center" vertical="center" wrapText="1" readingOrder="2"/>
      <protection hidden="1"/>
    </xf>
    <xf numFmtId="0" fontId="3" fillId="4" borderId="37" xfId="0" applyFont="1" applyFill="1" applyBorder="1" applyAlignment="1" applyProtection="1">
      <alignment horizontal="center" vertical="center" wrapText="1" readingOrder="2"/>
      <protection hidden="1"/>
    </xf>
    <xf numFmtId="1" fontId="8" fillId="9" borderId="18" xfId="0" applyNumberFormat="1" applyFont="1" applyFill="1" applyBorder="1" applyAlignment="1" applyProtection="1">
      <alignment horizontal="center" vertical="center" wrapText="1" readingOrder="2"/>
      <protection hidden="1"/>
    </xf>
    <xf numFmtId="0" fontId="3" fillId="4" borderId="5" xfId="0" applyFont="1" applyFill="1" applyBorder="1" applyAlignment="1" applyProtection="1">
      <alignment horizontal="center" vertical="center" wrapText="1" readingOrder="2"/>
      <protection hidden="1"/>
    </xf>
    <xf numFmtId="0" fontId="3" fillId="4" borderId="34" xfId="0" applyFont="1" applyFill="1" applyBorder="1" applyAlignment="1" applyProtection="1">
      <alignment horizontal="center" vertical="center" wrapText="1" readingOrder="2"/>
      <protection hidden="1"/>
    </xf>
    <xf numFmtId="0" fontId="8" fillId="6" borderId="23" xfId="0" applyFont="1" applyFill="1" applyBorder="1" applyAlignment="1" applyProtection="1">
      <alignment horizontal="right" vertical="center" wrapText="1" readingOrder="2"/>
      <protection hidden="1"/>
    </xf>
    <xf numFmtId="0" fontId="10" fillId="6" borderId="19" xfId="0" applyFont="1" applyFill="1" applyBorder="1" applyAlignment="1" applyProtection="1">
      <alignment horizontal="right" vertical="center" wrapText="1" readingOrder="2"/>
      <protection hidden="1"/>
    </xf>
    <xf numFmtId="0" fontId="3" fillId="2" borderId="9" xfId="0" applyFont="1" applyFill="1" applyBorder="1" applyAlignment="1" applyProtection="1">
      <alignment horizontal="center" vertical="center" wrapText="1" readingOrder="2"/>
      <protection hidden="1"/>
    </xf>
    <xf numFmtId="0" fontId="3" fillId="2" borderId="2" xfId="0" applyFont="1" applyFill="1" applyBorder="1" applyAlignment="1" applyProtection="1">
      <alignment horizontal="center" vertical="center" wrapText="1" readingOrder="2"/>
      <protection hidden="1"/>
    </xf>
    <xf numFmtId="0" fontId="3" fillId="2" borderId="17" xfId="0" applyFont="1" applyFill="1" applyBorder="1" applyAlignment="1" applyProtection="1">
      <alignment horizontal="center" vertical="center" wrapText="1" readingOrder="2"/>
      <protection hidden="1"/>
    </xf>
    <xf numFmtId="0" fontId="3" fillId="2" borderId="12" xfId="0" applyFont="1" applyFill="1" applyBorder="1" applyAlignment="1" applyProtection="1">
      <alignment horizontal="center" vertical="center" wrapText="1" readingOrder="2"/>
      <protection hidden="1"/>
    </xf>
    <xf numFmtId="0" fontId="3" fillId="2" borderId="13" xfId="0" applyFont="1" applyFill="1" applyBorder="1" applyAlignment="1" applyProtection="1">
      <alignment horizontal="center" vertical="center" wrapText="1" readingOrder="2"/>
      <protection hidden="1"/>
    </xf>
    <xf numFmtId="0" fontId="12" fillId="0" borderId="0" xfId="0" applyFont="1" applyProtection="1"/>
    <xf numFmtId="0" fontId="3" fillId="2" borderId="38" xfId="0" applyFont="1" applyFill="1" applyBorder="1" applyAlignment="1" applyProtection="1">
      <alignment horizontal="center" vertical="center" wrapText="1" readingOrder="2"/>
      <protection hidden="1"/>
    </xf>
    <xf numFmtId="0" fontId="8" fillId="6" borderId="39" xfId="0" applyFont="1" applyFill="1" applyBorder="1" applyAlignment="1" applyProtection="1">
      <alignment horizontal="right" vertical="center" wrapText="1" readingOrder="2"/>
      <protection hidden="1"/>
    </xf>
    <xf numFmtId="9" fontId="3" fillId="2" borderId="40" xfId="1" applyFont="1" applyFill="1" applyBorder="1" applyAlignment="1" applyProtection="1">
      <alignment horizontal="center" vertical="center" wrapText="1" readingOrder="2"/>
      <protection hidden="1"/>
    </xf>
    <xf numFmtId="0" fontId="10" fillId="6" borderId="16" xfId="0" applyFont="1" applyFill="1" applyBorder="1" applyAlignment="1" applyProtection="1">
      <alignment horizontal="right" vertical="center" wrapText="1" readingOrder="2"/>
      <protection hidden="1"/>
    </xf>
    <xf numFmtId="0" fontId="10" fillId="6" borderId="39" xfId="0" applyFont="1" applyFill="1" applyBorder="1" applyAlignment="1" applyProtection="1">
      <alignment horizontal="right" vertical="center" wrapText="1" readingOrder="2"/>
      <protection hidden="1"/>
    </xf>
    <xf numFmtId="0" fontId="5" fillId="9" borderId="41" xfId="0" applyFont="1" applyFill="1" applyBorder="1" applyAlignment="1" applyProtection="1">
      <alignment horizontal="center" vertical="center" wrapText="1"/>
      <protection hidden="1"/>
    </xf>
    <xf numFmtId="0" fontId="5" fillId="9" borderId="9" xfId="0" applyFont="1" applyFill="1" applyBorder="1" applyAlignment="1" applyProtection="1">
      <alignment horizontal="center" vertical="center" readingOrder="2"/>
      <protection hidden="1"/>
    </xf>
    <xf numFmtId="0" fontId="5" fillId="9" borderId="43" xfId="0" applyFont="1" applyFill="1" applyBorder="1" applyAlignment="1" applyProtection="1">
      <alignment horizontal="center" vertical="center" wrapText="1"/>
      <protection hidden="1"/>
    </xf>
    <xf numFmtId="0" fontId="5" fillId="9" borderId="10"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hidden="1"/>
    </xf>
    <xf numFmtId="0" fontId="5" fillId="9" borderId="0" xfId="0" applyFont="1" applyFill="1" applyBorder="1" applyAlignment="1" applyProtection="1">
      <alignment horizontal="center" vertical="center" wrapText="1"/>
      <protection hidden="1"/>
    </xf>
    <xf numFmtId="0" fontId="5" fillId="9" borderId="3" xfId="0" applyFont="1" applyFill="1" applyBorder="1" applyAlignment="1" applyProtection="1">
      <alignment horizontal="center" vertical="center" wrapText="1"/>
      <protection locked="0"/>
    </xf>
    <xf numFmtId="0" fontId="5" fillId="9" borderId="45" xfId="0" applyFont="1" applyFill="1" applyBorder="1" applyAlignment="1" applyProtection="1">
      <alignment horizontal="center" vertical="center" wrapText="1"/>
      <protection hidden="1"/>
    </xf>
    <xf numFmtId="0" fontId="13" fillId="9" borderId="2" xfId="3" applyFill="1" applyBorder="1" applyAlignment="1" applyProtection="1">
      <alignment horizontal="center" vertical="center" wrapText="1"/>
      <protection locked="0"/>
    </xf>
    <xf numFmtId="49" fontId="5" fillId="12" borderId="37" xfId="0" applyNumberFormat="1" applyFont="1" applyFill="1" applyBorder="1" applyAlignment="1" applyProtection="1">
      <alignment horizontal="center" vertical="center" wrapText="1"/>
      <protection hidden="1"/>
    </xf>
    <xf numFmtId="49" fontId="5" fillId="13" borderId="17" xfId="0" applyNumberFormat="1" applyFont="1" applyFill="1" applyBorder="1" applyAlignment="1" applyProtection="1">
      <alignment horizontal="center" vertical="center" readingOrder="2"/>
      <protection hidden="1"/>
    </xf>
    <xf numFmtId="0" fontId="7" fillId="13" borderId="16" xfId="0" applyFont="1" applyFill="1" applyBorder="1" applyAlignment="1" applyProtection="1">
      <alignment horizontal="right" vertical="center" wrapText="1" readingOrder="2"/>
      <protection hidden="1"/>
    </xf>
    <xf numFmtId="0" fontId="8" fillId="9" borderId="16" xfId="0" applyFont="1" applyFill="1" applyBorder="1" applyAlignment="1">
      <alignment horizontal="center" vertical="center" wrapText="1"/>
    </xf>
    <xf numFmtId="49" fontId="5" fillId="13" borderId="12" xfId="0" applyNumberFormat="1" applyFont="1" applyFill="1" applyBorder="1" applyAlignment="1" applyProtection="1">
      <alignment horizontal="center" vertical="center" readingOrder="2"/>
      <protection hidden="1"/>
    </xf>
    <xf numFmtId="0" fontId="7" fillId="13" borderId="23" xfId="0" applyFont="1" applyFill="1" applyBorder="1" applyAlignment="1" applyProtection="1">
      <alignment horizontal="right" vertical="center" wrapText="1" readingOrder="2"/>
      <protection hidden="1"/>
    </xf>
    <xf numFmtId="0" fontId="8" fillId="9" borderId="23" xfId="0" applyFont="1" applyFill="1" applyBorder="1" applyAlignment="1">
      <alignment horizontal="center" vertical="center" wrapText="1"/>
    </xf>
    <xf numFmtId="49" fontId="5" fillId="13" borderId="13" xfId="0" applyNumberFormat="1" applyFont="1" applyFill="1" applyBorder="1" applyAlignment="1" applyProtection="1">
      <alignment horizontal="center" vertical="center" readingOrder="2"/>
      <protection hidden="1"/>
    </xf>
    <xf numFmtId="0" fontId="7" fillId="13" borderId="19" xfId="0" applyFont="1" applyFill="1" applyBorder="1" applyAlignment="1" applyProtection="1">
      <alignment horizontal="right" vertical="center" wrapText="1" readingOrder="2"/>
      <protection hidden="1"/>
    </xf>
    <xf numFmtId="0" fontId="8" fillId="9" borderId="19" xfId="0" applyFont="1" applyFill="1" applyBorder="1" applyAlignment="1">
      <alignment horizontal="center" vertical="center" wrapText="1"/>
    </xf>
    <xf numFmtId="0" fontId="5" fillId="5" borderId="44" xfId="0" applyNumberFormat="1" applyFont="1" applyFill="1" applyBorder="1" applyAlignment="1" applyProtection="1">
      <alignment horizontal="center" vertical="center"/>
      <protection hidden="1"/>
    </xf>
    <xf numFmtId="0" fontId="5" fillId="2" borderId="17" xfId="0" applyNumberFormat="1" applyFont="1" applyFill="1" applyBorder="1" applyAlignment="1" applyProtection="1">
      <alignment horizontal="center" vertical="center" readingOrder="2"/>
      <protection hidden="1"/>
    </xf>
    <xf numFmtId="0" fontId="5" fillId="2" borderId="12" xfId="0" applyNumberFormat="1" applyFont="1" applyFill="1" applyBorder="1" applyAlignment="1" applyProtection="1">
      <alignment horizontal="center" vertical="center" readingOrder="2"/>
      <protection hidden="1"/>
    </xf>
    <xf numFmtId="0" fontId="5" fillId="2" borderId="12" xfId="0" quotePrefix="1" applyNumberFormat="1" applyFont="1" applyFill="1" applyBorder="1" applyAlignment="1" applyProtection="1">
      <alignment horizontal="center" vertical="center" readingOrder="2"/>
      <protection hidden="1"/>
    </xf>
    <xf numFmtId="2" fontId="5" fillId="2" borderId="12" xfId="0" quotePrefix="1" applyNumberFormat="1" applyFont="1" applyFill="1" applyBorder="1" applyAlignment="1" applyProtection="1">
      <alignment horizontal="center" vertical="center" readingOrder="2"/>
      <protection hidden="1"/>
    </xf>
    <xf numFmtId="0" fontId="7" fillId="0" borderId="0" xfId="0" applyFont="1"/>
    <xf numFmtId="0" fontId="17" fillId="0" borderId="11" xfId="0" applyFont="1" applyFill="1" applyBorder="1" applyAlignment="1">
      <alignment horizontal="center"/>
    </xf>
    <xf numFmtId="0" fontId="17" fillId="14" borderId="1" xfId="0" applyFont="1" applyFill="1" applyBorder="1" applyAlignment="1" applyProtection="1">
      <alignment horizontal="center" vertical="center" readingOrder="2"/>
      <protection hidden="1"/>
    </xf>
    <xf numFmtId="0" fontId="17" fillId="0" borderId="47" xfId="0" applyFont="1" applyFill="1" applyBorder="1" applyAlignment="1">
      <alignment horizontal="center" vertical="top"/>
    </xf>
    <xf numFmtId="0" fontId="17" fillId="0" borderId="47" xfId="0" applyFont="1" applyFill="1" applyBorder="1" applyAlignment="1">
      <alignment horizontal="center" vertical="center" wrapText="1"/>
    </xf>
    <xf numFmtId="9" fontId="18" fillId="16" borderId="3" xfId="1" applyFont="1" applyFill="1" applyBorder="1" applyAlignment="1">
      <alignment horizontal="center" vertical="center" wrapText="1"/>
    </xf>
    <xf numFmtId="0" fontId="5" fillId="0" borderId="0" xfId="0" applyFont="1" applyAlignment="1">
      <alignment horizontal="center"/>
    </xf>
    <xf numFmtId="9" fontId="5" fillId="0" borderId="0" xfId="1" applyFont="1" applyAlignment="1">
      <alignment horizontal="center"/>
    </xf>
    <xf numFmtId="0" fontId="17" fillId="17" borderId="9" xfId="0" applyFont="1" applyFill="1" applyBorder="1" applyAlignment="1" applyProtection="1">
      <alignment vertical="center"/>
      <protection hidden="1"/>
    </xf>
    <xf numFmtId="2" fontId="17" fillId="18" borderId="2" xfId="0" applyNumberFormat="1" applyFont="1" applyFill="1" applyBorder="1" applyAlignment="1" applyProtection="1">
      <alignment horizontal="center" vertical="center"/>
      <protection hidden="1"/>
    </xf>
    <xf numFmtId="2" fontId="17" fillId="17" borderId="9" xfId="0" applyNumberFormat="1" applyFont="1" applyFill="1" applyBorder="1" applyAlignment="1" applyProtection="1">
      <alignment horizontal="center" vertical="center"/>
      <protection hidden="1"/>
    </xf>
    <xf numFmtId="0" fontId="19" fillId="19" borderId="47" xfId="0" applyFont="1" applyFill="1" applyBorder="1" applyAlignment="1" applyProtection="1">
      <alignment vertical="center"/>
      <protection hidden="1"/>
    </xf>
    <xf numFmtId="164" fontId="17" fillId="17" borderId="2" xfId="0" applyNumberFormat="1" applyFont="1" applyFill="1" applyBorder="1" applyAlignment="1" applyProtection="1">
      <alignment horizontal="center" vertical="center"/>
      <protection hidden="1"/>
    </xf>
    <xf numFmtId="0" fontId="5" fillId="20" borderId="1" xfId="0" applyFont="1" applyFill="1" applyBorder="1"/>
    <xf numFmtId="49" fontId="5" fillId="13" borderId="18" xfId="0" applyNumberFormat="1" applyFont="1" applyFill="1" applyBorder="1" applyAlignment="1" applyProtection="1">
      <alignment horizontal="center" vertical="center" readingOrder="2"/>
      <protection hidden="1"/>
    </xf>
    <xf numFmtId="0" fontId="7" fillId="13" borderId="48" xfId="0" applyFont="1" applyFill="1" applyBorder="1" applyAlignment="1" applyProtection="1">
      <alignment horizontal="right" vertical="center" wrapText="1" readingOrder="2"/>
      <protection hidden="1"/>
    </xf>
    <xf numFmtId="0" fontId="20" fillId="0" borderId="0" xfId="0" applyFont="1" applyAlignment="1">
      <alignment horizontal="justify" vertical="center" readingOrder="2"/>
    </xf>
    <xf numFmtId="0" fontId="13" fillId="0" borderId="0" xfId="3" applyAlignment="1">
      <alignment horizontal="justify" vertical="center" readingOrder="2"/>
    </xf>
    <xf numFmtId="0" fontId="5" fillId="0" borderId="0" xfId="0" applyFont="1" applyAlignment="1">
      <alignment horizontal="justify" vertical="center" readingOrder="2"/>
    </xf>
    <xf numFmtId="0" fontId="7" fillId="0" borderId="0" xfId="0" applyFont="1" applyAlignment="1">
      <alignment horizontal="justify" vertical="center" readingOrder="2"/>
    </xf>
    <xf numFmtId="0" fontId="22" fillId="0" borderId="0" xfId="0" applyFont="1" applyAlignment="1">
      <alignment horizontal="justify" vertical="center" readingOrder="2"/>
    </xf>
    <xf numFmtId="0" fontId="23" fillId="0" borderId="0" xfId="0" applyFont="1" applyAlignment="1">
      <alignment horizontal="justify" vertical="center" readingOrder="2"/>
    </xf>
    <xf numFmtId="0" fontId="8" fillId="9" borderId="21" xfId="0" applyFont="1" applyFill="1" applyBorder="1" applyAlignment="1">
      <alignment horizontal="center" vertical="center" wrapText="1"/>
    </xf>
    <xf numFmtId="0" fontId="8" fillId="9" borderId="24" xfId="0" applyFont="1" applyFill="1" applyBorder="1" applyAlignment="1">
      <alignment horizontal="center" vertical="center" wrapText="1"/>
    </xf>
    <xf numFmtId="0" fontId="8" fillId="9" borderId="15" xfId="0" applyFont="1" applyFill="1" applyBorder="1" applyAlignment="1">
      <alignment horizontal="center" vertical="center" wrapText="1"/>
    </xf>
    <xf numFmtId="0" fontId="20" fillId="0" borderId="0" xfId="0" applyFont="1" applyAlignment="1">
      <alignment horizontal="justify" vertical="center" wrapText="1" readingOrder="2"/>
    </xf>
    <xf numFmtId="0" fontId="14" fillId="13" borderId="48" xfId="0" applyFont="1" applyFill="1" applyBorder="1" applyAlignment="1" applyProtection="1">
      <alignment horizontal="right" vertical="center" wrapText="1" readingOrder="2"/>
      <protection hidden="1"/>
    </xf>
    <xf numFmtId="49" fontId="5" fillId="13" borderId="38" xfId="0" applyNumberFormat="1" applyFont="1" applyFill="1" applyBorder="1" applyAlignment="1" applyProtection="1">
      <alignment horizontal="center" vertical="center" readingOrder="2"/>
      <protection hidden="1"/>
    </xf>
    <xf numFmtId="0" fontId="7" fillId="13" borderId="39" xfId="0" applyFont="1" applyFill="1" applyBorder="1" applyAlignment="1" applyProtection="1">
      <alignment horizontal="right" vertical="center" wrapText="1" readingOrder="2"/>
      <protection hidden="1"/>
    </xf>
    <xf numFmtId="0" fontId="8" fillId="9" borderId="39" xfId="0" applyFont="1" applyFill="1" applyBorder="1" applyAlignment="1">
      <alignment horizontal="center" vertical="center" wrapText="1"/>
    </xf>
    <xf numFmtId="0" fontId="8" fillId="9" borderId="49" xfId="0" applyFont="1" applyFill="1" applyBorder="1" applyAlignment="1">
      <alignment horizontal="center" vertical="center" wrapText="1"/>
    </xf>
    <xf numFmtId="0" fontId="8" fillId="9" borderId="48" xfId="0" applyFont="1" applyFill="1" applyBorder="1" applyAlignment="1">
      <alignment horizontal="center" vertical="center" wrapText="1" readingOrder="2"/>
    </xf>
    <xf numFmtId="0" fontId="8" fillId="9" borderId="27" xfId="0" applyFont="1" applyFill="1" applyBorder="1" applyAlignment="1">
      <alignment horizontal="center" vertical="center" wrapText="1" readingOrder="2"/>
    </xf>
    <xf numFmtId="0" fontId="8" fillId="9" borderId="48" xfId="0" applyFont="1" applyFill="1" applyBorder="1" applyAlignment="1">
      <alignment horizontal="center" vertical="center" wrapText="1"/>
    </xf>
    <xf numFmtId="0" fontId="8" fillId="9" borderId="27" xfId="0" applyFont="1" applyFill="1" applyBorder="1" applyAlignment="1">
      <alignment horizontal="center" vertical="center" wrapText="1"/>
    </xf>
    <xf numFmtId="49" fontId="5" fillId="12" borderId="6" xfId="0" applyNumberFormat="1" applyFont="1" applyFill="1" applyBorder="1" applyAlignment="1" applyProtection="1">
      <alignment horizontal="center" vertical="center" wrapText="1"/>
      <protection hidden="1"/>
    </xf>
    <xf numFmtId="0" fontId="5" fillId="12" borderId="50" xfId="0" applyFont="1" applyFill="1" applyBorder="1" applyAlignment="1" applyProtection="1">
      <alignment horizontal="center" vertical="center" wrapText="1"/>
      <protection hidden="1"/>
    </xf>
    <xf numFmtId="0" fontId="5" fillId="12" borderId="34" xfId="0" applyFont="1" applyFill="1" applyBorder="1" applyAlignment="1" applyProtection="1">
      <alignment horizontal="center" vertical="center" wrapText="1"/>
      <protection hidden="1"/>
    </xf>
    <xf numFmtId="0" fontId="5" fillId="12" borderId="46" xfId="0" applyFont="1" applyFill="1" applyBorder="1" applyAlignment="1" applyProtection="1">
      <alignment horizontal="center" vertical="center" wrapText="1"/>
      <protection hidden="1"/>
    </xf>
    <xf numFmtId="0" fontId="5" fillId="12" borderId="51" xfId="0" applyFont="1" applyFill="1" applyBorder="1" applyAlignment="1" applyProtection="1">
      <alignment horizontal="center" vertical="center" wrapText="1"/>
      <protection hidden="1"/>
    </xf>
    <xf numFmtId="0" fontId="5" fillId="9" borderId="23" xfId="0" applyFont="1" applyFill="1" applyBorder="1" applyAlignment="1" applyProtection="1">
      <alignment horizontal="center" vertical="center" wrapText="1"/>
      <protection locked="0"/>
    </xf>
    <xf numFmtId="0" fontId="5" fillId="9" borderId="17" xfId="0" applyFont="1" applyFill="1" applyBorder="1" applyAlignment="1" applyProtection="1">
      <alignment horizontal="center" vertical="center" wrapText="1"/>
      <protection hidden="1"/>
    </xf>
    <xf numFmtId="0" fontId="5" fillId="9" borderId="16" xfId="0" applyFont="1" applyFill="1" applyBorder="1" applyAlignment="1" applyProtection="1">
      <alignment horizontal="center" vertical="center" readingOrder="2"/>
      <protection hidden="1"/>
    </xf>
    <xf numFmtId="0" fontId="5" fillId="9" borderId="21" xfId="0" applyFont="1" applyFill="1" applyBorder="1" applyAlignment="1" applyProtection="1">
      <alignment horizontal="center" vertical="center" readingOrder="2"/>
      <protection hidden="1"/>
    </xf>
    <xf numFmtId="0" fontId="5" fillId="9" borderId="12" xfId="0" applyFont="1" applyFill="1" applyBorder="1" applyAlignment="1" applyProtection="1">
      <alignment horizontal="center" vertical="center" wrapText="1"/>
      <protection hidden="1"/>
    </xf>
    <xf numFmtId="0" fontId="5" fillId="9" borderId="24" xfId="0" applyFont="1" applyFill="1" applyBorder="1" applyAlignment="1" applyProtection="1">
      <alignment horizontal="center" vertical="center" wrapText="1"/>
      <protection locked="0"/>
    </xf>
    <xf numFmtId="0" fontId="5" fillId="9" borderId="13" xfId="0" applyFont="1" applyFill="1" applyBorder="1" applyAlignment="1" applyProtection="1">
      <alignment horizontal="center" vertical="center" wrapText="1"/>
      <protection hidden="1"/>
    </xf>
    <xf numFmtId="0" fontId="13" fillId="9" borderId="19" xfId="3" applyFill="1" applyBorder="1" applyAlignment="1" applyProtection="1">
      <alignment horizontal="center" vertical="center" wrapText="1"/>
      <protection locked="0"/>
    </xf>
    <xf numFmtId="0" fontId="13" fillId="9" borderId="15" xfId="3" applyFill="1" applyBorder="1" applyAlignment="1" applyProtection="1">
      <alignment horizontal="center" vertical="center" wrapText="1"/>
      <protection locked="0"/>
    </xf>
    <xf numFmtId="0" fontId="7" fillId="13" borderId="39" xfId="0" applyFont="1" applyFill="1" applyBorder="1" applyAlignment="1" applyProtection="1">
      <alignment horizontal="right" vertical="top" wrapText="1" readingOrder="2"/>
      <protection hidden="1"/>
    </xf>
    <xf numFmtId="2" fontId="5" fillId="2" borderId="12" xfId="0" applyNumberFormat="1" applyFont="1" applyFill="1" applyBorder="1" applyAlignment="1" applyProtection="1">
      <alignment horizontal="center" vertical="center" readingOrder="2"/>
      <protection hidden="1"/>
    </xf>
    <xf numFmtId="0" fontId="5" fillId="5" borderId="37" xfId="0" applyNumberFormat="1" applyFont="1" applyFill="1" applyBorder="1" applyAlignment="1" applyProtection="1">
      <alignment horizontal="center" vertical="center"/>
      <protection hidden="1"/>
    </xf>
    <xf numFmtId="0" fontId="5" fillId="5" borderId="52" xfId="0" applyFont="1" applyFill="1" applyBorder="1" applyAlignment="1" applyProtection="1">
      <alignment horizontal="center" vertical="center" wrapText="1" readingOrder="2"/>
      <protection hidden="1"/>
    </xf>
    <xf numFmtId="0" fontId="5" fillId="5" borderId="52" xfId="0" applyFont="1" applyFill="1" applyBorder="1" applyAlignment="1" applyProtection="1">
      <alignment horizontal="center" vertical="center" wrapText="1"/>
      <protection hidden="1"/>
    </xf>
    <xf numFmtId="0" fontId="5" fillId="5" borderId="53" xfId="0" applyFont="1" applyFill="1" applyBorder="1" applyAlignment="1" applyProtection="1">
      <alignment horizontal="center" vertical="center" wrapText="1"/>
      <protection hidden="1"/>
    </xf>
    <xf numFmtId="0" fontId="7" fillId="2" borderId="23" xfId="0" applyFont="1" applyFill="1" applyBorder="1" applyAlignment="1" applyProtection="1">
      <alignment horizontal="right" vertical="center" wrapText="1" readingOrder="2"/>
      <protection hidden="1"/>
    </xf>
    <xf numFmtId="0" fontId="7" fillId="2" borderId="16" xfId="0" applyFont="1" applyFill="1" applyBorder="1" applyAlignment="1" applyProtection="1">
      <alignment horizontal="right" vertical="center" wrapText="1" readingOrder="2"/>
      <protection hidden="1"/>
    </xf>
    <xf numFmtId="0" fontId="5" fillId="2" borderId="13" xfId="0" quotePrefix="1" applyNumberFormat="1" applyFont="1" applyFill="1" applyBorder="1" applyAlignment="1" applyProtection="1">
      <alignment horizontal="center" vertical="center" readingOrder="2"/>
      <protection hidden="1"/>
    </xf>
    <xf numFmtId="0" fontId="7" fillId="2" borderId="19" xfId="0" applyFont="1" applyFill="1" applyBorder="1" applyAlignment="1" applyProtection="1">
      <alignment horizontal="right" vertical="center" wrapText="1" readingOrder="2"/>
      <protection hidden="1"/>
    </xf>
    <xf numFmtId="0" fontId="14" fillId="13" borderId="16" xfId="0" applyFont="1" applyFill="1" applyBorder="1" applyAlignment="1" applyProtection="1">
      <alignment horizontal="right" vertical="center" wrapText="1" readingOrder="2"/>
      <protection hidden="1"/>
    </xf>
    <xf numFmtId="0" fontId="5" fillId="12" borderId="52" xfId="0" applyFont="1" applyFill="1" applyBorder="1" applyAlignment="1" applyProtection="1">
      <alignment horizontal="center" vertical="center" wrapText="1"/>
      <protection hidden="1"/>
    </xf>
    <xf numFmtId="0" fontId="5" fillId="12" borderId="53" xfId="0" applyFont="1" applyFill="1" applyBorder="1" applyAlignment="1" applyProtection="1">
      <alignment horizontal="center" vertical="center" wrapText="1"/>
      <protection hidden="1"/>
    </xf>
    <xf numFmtId="0" fontId="5" fillId="5" borderId="46" xfId="0" applyFont="1" applyFill="1" applyBorder="1" applyAlignment="1" applyProtection="1">
      <alignment horizontal="center" vertical="center" wrapText="1" readingOrder="2"/>
      <protection hidden="1"/>
    </xf>
    <xf numFmtId="0" fontId="5" fillId="5" borderId="46" xfId="0" applyFont="1" applyFill="1" applyBorder="1" applyAlignment="1" applyProtection="1">
      <alignment horizontal="center" vertical="center" wrapText="1"/>
      <protection hidden="1"/>
    </xf>
    <xf numFmtId="0" fontId="5" fillId="5" borderId="51" xfId="0" applyFont="1" applyFill="1" applyBorder="1" applyAlignment="1" applyProtection="1">
      <alignment horizontal="center" vertical="center" wrapText="1"/>
      <protection hidden="1"/>
    </xf>
    <xf numFmtId="2" fontId="18" fillId="16" borderId="23" xfId="1" applyNumberFormat="1" applyFont="1" applyFill="1" applyBorder="1" applyAlignment="1">
      <alignment horizontal="center" vertical="center" wrapText="1"/>
    </xf>
    <xf numFmtId="166" fontId="18" fillId="16" borderId="23" xfId="2" applyNumberFormat="1" applyFont="1" applyFill="1" applyBorder="1" applyAlignment="1">
      <alignment horizontal="center" vertical="center" wrapText="1"/>
    </xf>
    <xf numFmtId="2" fontId="18" fillId="16" borderId="23" xfId="0" applyNumberFormat="1" applyFont="1" applyFill="1" applyBorder="1" applyAlignment="1">
      <alignment horizontal="center" vertical="center" wrapText="1"/>
    </xf>
    <xf numFmtId="2" fontId="17" fillId="17" borderId="23" xfId="0" applyNumberFormat="1" applyFont="1" applyFill="1" applyBorder="1" applyAlignment="1" applyProtection="1">
      <alignment horizontal="center" vertical="center"/>
      <protection hidden="1"/>
    </xf>
    <xf numFmtId="0" fontId="17" fillId="0" borderId="17" xfId="0" applyFont="1" applyFill="1" applyBorder="1" applyAlignment="1">
      <alignment horizontal="center"/>
    </xf>
    <xf numFmtId="0" fontId="17" fillId="14" borderId="16" xfId="0" applyFont="1" applyFill="1" applyBorder="1" applyAlignment="1" applyProtection="1">
      <alignment horizontal="center" vertical="center" readingOrder="2"/>
      <protection hidden="1"/>
    </xf>
    <xf numFmtId="0" fontId="17" fillId="14" borderId="21" xfId="0" applyFont="1" applyFill="1" applyBorder="1" applyAlignment="1" applyProtection="1">
      <alignment horizontal="center" vertical="center" readingOrder="2"/>
      <protection hidden="1"/>
    </xf>
    <xf numFmtId="0" fontId="18" fillId="15" borderId="12" xfId="0" applyFont="1" applyFill="1" applyBorder="1" applyAlignment="1">
      <alignment horizontal="center" vertical="center" wrapText="1"/>
    </xf>
    <xf numFmtId="2" fontId="18" fillId="16" borderId="24" xfId="1" applyNumberFormat="1" applyFont="1" applyFill="1" applyBorder="1" applyAlignment="1">
      <alignment horizontal="center" vertical="center" wrapText="1"/>
    </xf>
    <xf numFmtId="166" fontId="18" fillId="16" borderId="24" xfId="2" applyNumberFormat="1" applyFont="1" applyFill="1" applyBorder="1" applyAlignment="1">
      <alignment horizontal="center" vertical="center" wrapText="1"/>
    </xf>
    <xf numFmtId="0" fontId="17" fillId="17" borderId="12" xfId="0" applyFont="1" applyFill="1" applyBorder="1" applyAlignment="1" applyProtection="1">
      <alignment vertical="center"/>
      <protection hidden="1"/>
    </xf>
    <xf numFmtId="2" fontId="18" fillId="16" borderId="24" xfId="0" applyNumberFormat="1" applyFont="1" applyFill="1" applyBorder="1" applyAlignment="1">
      <alignment horizontal="center" vertical="center" wrapText="1"/>
    </xf>
    <xf numFmtId="0" fontId="19" fillId="19" borderId="12" xfId="0" applyFont="1" applyFill="1" applyBorder="1" applyAlignment="1" applyProtection="1">
      <alignment vertical="center"/>
      <protection hidden="1"/>
    </xf>
    <xf numFmtId="0" fontId="17" fillId="0" borderId="18" xfId="0" applyFont="1" applyFill="1" applyBorder="1" applyAlignment="1">
      <alignment horizontal="center" vertical="top"/>
    </xf>
    <xf numFmtId="0" fontId="17" fillId="0" borderId="48"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13" xfId="0" applyFont="1" applyFill="1" applyBorder="1" applyAlignment="1">
      <alignment horizontal="center"/>
    </xf>
    <xf numFmtId="0" fontId="17" fillId="14" borderId="19" xfId="0" applyFont="1" applyFill="1" applyBorder="1" applyAlignment="1" applyProtection="1">
      <alignment horizontal="center" vertical="center" readingOrder="2"/>
      <protection hidden="1"/>
    </xf>
    <xf numFmtId="0" fontId="17" fillId="14" borderId="15" xfId="0" applyFont="1" applyFill="1" applyBorder="1" applyAlignment="1" applyProtection="1">
      <alignment horizontal="center" vertical="center" readingOrder="2"/>
      <protection hidden="1"/>
    </xf>
    <xf numFmtId="0" fontId="5" fillId="20" borderId="1" xfId="0" applyFont="1" applyFill="1" applyBorder="1" applyAlignment="1">
      <alignment wrapText="1"/>
    </xf>
    <xf numFmtId="166" fontId="5" fillId="0" borderId="47" xfId="2" applyNumberFormat="1" applyFont="1" applyBorder="1"/>
    <xf numFmtId="2" fontId="0" fillId="0" borderId="23" xfId="0" applyNumberFormat="1" applyBorder="1"/>
    <xf numFmtId="2" fontId="0" fillId="0" borderId="24" xfId="0" applyNumberFormat="1" applyBorder="1"/>
    <xf numFmtId="0" fontId="18" fillId="15" borderId="3" xfId="0" applyFont="1" applyFill="1" applyBorder="1" applyAlignment="1">
      <alignment horizontal="right" vertical="center" wrapText="1"/>
    </xf>
    <xf numFmtId="0" fontId="18" fillId="15" borderId="10" xfId="0" applyFont="1" applyFill="1" applyBorder="1" applyAlignment="1">
      <alignment horizontal="right" vertical="center" wrapText="1"/>
    </xf>
    <xf numFmtId="9" fontId="18" fillId="16" borderId="10" xfId="1" applyFont="1" applyFill="1" applyBorder="1" applyAlignment="1">
      <alignment horizontal="center" vertical="center" wrapText="1"/>
    </xf>
    <xf numFmtId="0" fontId="18" fillId="15" borderId="4" xfId="0" applyFont="1" applyFill="1" applyBorder="1" applyAlignment="1">
      <alignment horizontal="right" vertical="center" wrapText="1"/>
    </xf>
    <xf numFmtId="2" fontId="18" fillId="16" borderId="4" xfId="0" applyNumberFormat="1" applyFont="1" applyFill="1" applyBorder="1" applyAlignment="1">
      <alignment horizontal="center" vertical="center" wrapText="1"/>
    </xf>
    <xf numFmtId="0" fontId="18" fillId="15" borderId="5" xfId="0" applyFont="1" applyFill="1" applyBorder="1" applyAlignment="1">
      <alignment horizontal="right" vertical="center" wrapText="1"/>
    </xf>
    <xf numFmtId="0" fontId="5" fillId="9" borderId="11" xfId="0" applyFont="1" applyFill="1" applyBorder="1" applyAlignment="1" applyProtection="1">
      <alignment horizontal="center" vertical="center" wrapText="1"/>
      <protection hidden="1"/>
    </xf>
    <xf numFmtId="0" fontId="5" fillId="9" borderId="30" xfId="0" applyFont="1" applyFill="1" applyBorder="1" applyAlignment="1" applyProtection="1">
      <alignment horizontal="center" vertical="center" wrapText="1"/>
      <protection hidden="1"/>
    </xf>
    <xf numFmtId="0" fontId="2" fillId="11" borderId="7" xfId="0" applyFont="1" applyFill="1" applyBorder="1" applyAlignment="1" applyProtection="1">
      <alignment horizontal="center" vertical="center" wrapText="1" readingOrder="2"/>
      <protection hidden="1"/>
    </xf>
    <xf numFmtId="0" fontId="2" fillId="11" borderId="32" xfId="0" applyFont="1" applyFill="1" applyBorder="1" applyAlignment="1" applyProtection="1">
      <alignment horizontal="center" vertical="center" wrapText="1" readingOrder="2"/>
      <protection hidden="1"/>
    </xf>
    <xf numFmtId="0" fontId="11" fillId="7" borderId="31" xfId="0" applyFont="1" applyFill="1" applyBorder="1" applyAlignment="1" applyProtection="1">
      <alignment horizontal="center" vertical="center" wrapText="1" readingOrder="2"/>
      <protection hidden="1"/>
    </xf>
    <xf numFmtId="0" fontId="11" fillId="7" borderId="28" xfId="0" applyFont="1" applyFill="1" applyBorder="1" applyAlignment="1" applyProtection="1">
      <alignment horizontal="center" vertical="center" wrapText="1" readingOrder="2"/>
      <protection hidden="1"/>
    </xf>
    <xf numFmtId="0" fontId="2" fillId="2" borderId="17" xfId="0" applyFont="1" applyFill="1" applyBorder="1" applyAlignment="1" applyProtection="1">
      <alignment horizontal="center" vertical="center" wrapText="1" readingOrder="2"/>
      <protection hidden="1"/>
    </xf>
    <xf numFmtId="0" fontId="2" fillId="2" borderId="21" xfId="0" applyFont="1" applyFill="1" applyBorder="1" applyAlignment="1" applyProtection="1">
      <alignment horizontal="center" vertical="center" wrapText="1" readingOrder="2"/>
      <protection hidden="1"/>
    </xf>
    <xf numFmtId="49" fontId="2" fillId="2" borderId="13" xfId="0" applyNumberFormat="1" applyFont="1" applyFill="1" applyBorder="1" applyAlignment="1" applyProtection="1">
      <alignment horizontal="center" vertical="center" wrapText="1" readingOrder="2"/>
      <protection hidden="1"/>
    </xf>
    <xf numFmtId="49" fontId="2" fillId="2" borderId="15" xfId="0" applyNumberFormat="1" applyFont="1" applyFill="1" applyBorder="1" applyAlignment="1" applyProtection="1">
      <alignment horizontal="center" vertical="center" wrapText="1" readingOrder="2"/>
      <protection hidden="1"/>
    </xf>
    <xf numFmtId="0" fontId="3" fillId="4" borderId="17" xfId="0" applyFont="1" applyFill="1" applyBorder="1" applyAlignment="1" applyProtection="1">
      <alignment horizontal="center" vertical="center" wrapText="1" readingOrder="2"/>
      <protection hidden="1"/>
    </xf>
    <xf numFmtId="0" fontId="3" fillId="4" borderId="12" xfId="0" applyFont="1" applyFill="1" applyBorder="1" applyAlignment="1" applyProtection="1">
      <alignment horizontal="center" vertical="center" wrapText="1" readingOrder="2"/>
      <protection hidden="1"/>
    </xf>
    <xf numFmtId="0" fontId="3" fillId="4" borderId="29" xfId="0" applyFont="1" applyFill="1" applyBorder="1" applyAlignment="1" applyProtection="1">
      <alignment horizontal="center" vertical="center" wrapText="1" readingOrder="2"/>
      <protection hidden="1"/>
    </xf>
    <xf numFmtId="2" fontId="11" fillId="7" borderId="6" xfId="0" applyNumberFormat="1" applyFont="1" applyFill="1" applyBorder="1" applyAlignment="1" applyProtection="1">
      <alignment horizontal="center" vertical="center" wrapText="1" readingOrder="2"/>
      <protection locked="0"/>
    </xf>
    <xf numFmtId="2" fontId="11" fillId="7" borderId="34" xfId="0" applyNumberFormat="1" applyFont="1" applyFill="1" applyBorder="1" applyAlignment="1" applyProtection="1">
      <alignment horizontal="center" vertical="center" wrapText="1" readingOrder="2"/>
      <protection locked="0"/>
    </xf>
    <xf numFmtId="0" fontId="4" fillId="10" borderId="6" xfId="0" applyFont="1" applyFill="1" applyBorder="1" applyAlignment="1">
      <alignment horizontal="center" vertical="center"/>
    </xf>
    <xf numFmtId="0" fontId="4" fillId="10" borderId="34" xfId="0" applyFont="1" applyFill="1" applyBorder="1" applyAlignment="1">
      <alignment horizontal="center" vertical="center"/>
    </xf>
    <xf numFmtId="0" fontId="16" fillId="0" borderId="7" xfId="0" applyFont="1" applyFill="1" applyBorder="1" applyAlignment="1">
      <alignment horizontal="center"/>
    </xf>
    <xf numFmtId="0" fontId="16" fillId="0" borderId="32" xfId="0" applyFont="1" applyFill="1" applyBorder="1" applyAlignment="1">
      <alignment horizontal="center"/>
    </xf>
    <xf numFmtId="0" fontId="16" fillId="0" borderId="54" xfId="0" applyFont="1" applyFill="1" applyBorder="1" applyAlignment="1">
      <alignment horizontal="center"/>
    </xf>
    <xf numFmtId="0" fontId="5" fillId="9" borderId="37" xfId="0" applyFont="1" applyFill="1" applyBorder="1" applyAlignment="1" applyProtection="1">
      <alignment horizontal="center" vertical="center" wrapText="1"/>
      <protection hidden="1"/>
    </xf>
    <xf numFmtId="0" fontId="5" fillId="9" borderId="42"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2" fillId="2" borderId="13" xfId="0" applyNumberFormat="1" applyFont="1" applyFill="1" applyBorder="1" applyAlignment="1" applyProtection="1">
      <alignment horizontal="center" vertical="center" wrapText="1" readingOrder="2"/>
      <protection hidden="1"/>
    </xf>
    <xf numFmtId="0" fontId="2" fillId="2" borderId="15" xfId="0" applyNumberFormat="1" applyFont="1" applyFill="1" applyBorder="1" applyAlignment="1" applyProtection="1">
      <alignment horizontal="center" vertical="center" wrapText="1" readingOrder="2"/>
      <protection hidden="1"/>
    </xf>
    <xf numFmtId="0" fontId="5" fillId="8" borderId="1" xfId="0" applyFont="1" applyFill="1" applyBorder="1" applyAlignment="1" applyProtection="1">
      <alignment horizontal="center" vertical="center"/>
    </xf>
    <xf numFmtId="0" fontId="5" fillId="8" borderId="4" xfId="0" applyFont="1" applyFill="1" applyBorder="1" applyAlignment="1" applyProtection="1">
      <alignment horizontal="center" vertical="center"/>
    </xf>
    <xf numFmtId="0" fontId="5" fillId="8" borderId="33" xfId="0" applyFont="1" applyFill="1" applyBorder="1" applyAlignment="1" applyProtection="1">
      <alignment horizontal="center"/>
    </xf>
    <xf numFmtId="0" fontId="5" fillId="8" borderId="14" xfId="0" applyFont="1" applyFill="1" applyBorder="1" applyAlignment="1" applyProtection="1">
      <alignment horizontal="center"/>
    </xf>
    <xf numFmtId="0" fontId="5" fillId="5" borderId="8" xfId="0" applyFont="1" applyFill="1" applyBorder="1" applyAlignment="1" applyProtection="1">
      <alignment horizontal="center" vertical="center"/>
    </xf>
    <xf numFmtId="0" fontId="5" fillId="5" borderId="26" xfId="0" applyFont="1" applyFill="1" applyBorder="1" applyAlignment="1" applyProtection="1">
      <alignment horizontal="center" vertical="center"/>
    </xf>
    <xf numFmtId="2" fontId="18" fillId="16" borderId="5" xfId="1" applyNumberFormat="1" applyFont="1" applyFill="1" applyBorder="1" applyAlignment="1">
      <alignment horizontal="center" vertical="center" wrapText="1"/>
    </xf>
    <xf numFmtId="2" fontId="5" fillId="0" borderId="47" xfId="0" applyNumberFormat="1" applyFont="1" applyBorder="1"/>
  </cellXfs>
  <cellStyles count="4">
    <cellStyle name="Comma" xfId="2" builtinId="3"/>
    <cellStyle name="Normal" xfId="0" builtinId="0"/>
    <cellStyle name="Percent" xfId="1" builtinId="5"/>
    <cellStyle name="היפר-קישור" xfId="3" builtinId="8"/>
  </cellStyles>
  <dxfs count="211">
    <dxf>
      <fill>
        <patternFill>
          <bgColor rgb="FFFFFF00"/>
        </patternFill>
      </fill>
    </dxf>
    <dxf>
      <fill>
        <patternFill>
          <bgColor rgb="FFFF0000"/>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00"/>
        </patternFill>
      </fill>
    </dxf>
    <dxf>
      <fill>
        <patternFill>
          <bgColor rgb="FFFF0000"/>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evo.co.il/law_html/Law01/271_001.htm"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nevo.co.il/law_html/Law01/271_001.htm"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rightToLeft="1" workbookViewId="0">
      <selection activeCell="A12" sqref="A12"/>
    </sheetView>
  </sheetViews>
  <sheetFormatPr defaultRowHeight="14.25" x14ac:dyDescent="0.2"/>
  <cols>
    <col min="1" max="1" width="8.5" bestFit="1" customWidth="1"/>
    <col min="2" max="2" width="59.375" bestFit="1" customWidth="1"/>
    <col min="3" max="3" width="26.625" customWidth="1"/>
    <col min="4" max="4" width="28.125" customWidth="1"/>
    <col min="5" max="5" width="29.625" customWidth="1"/>
    <col min="9" max="9" width="30.75" customWidth="1"/>
    <col min="10" max="10" width="36" customWidth="1"/>
  </cols>
  <sheetData>
    <row r="1" spans="1:10" ht="15.75" x14ac:dyDescent="0.2">
      <c r="A1" s="171" t="s">
        <v>14</v>
      </c>
      <c r="B1" s="118" t="s">
        <v>42</v>
      </c>
      <c r="C1" s="119">
        <v>1</v>
      </c>
      <c r="D1" s="119">
        <v>2</v>
      </c>
      <c r="E1" s="120">
        <v>3</v>
      </c>
    </row>
    <row r="2" spans="1:10" ht="15.75" x14ac:dyDescent="0.2">
      <c r="A2" s="172"/>
      <c r="B2" s="121" t="s">
        <v>17</v>
      </c>
      <c r="C2" s="117"/>
      <c r="D2" s="117"/>
      <c r="E2" s="122"/>
    </row>
    <row r="3" spans="1:10" ht="15.75" x14ac:dyDescent="0.2">
      <c r="A3" s="172"/>
      <c r="B3" s="121" t="s">
        <v>43</v>
      </c>
      <c r="C3" s="117"/>
      <c r="D3" s="117"/>
      <c r="E3" s="122"/>
    </row>
    <row r="4" spans="1:10" ht="15.75" x14ac:dyDescent="0.2">
      <c r="A4" s="172"/>
      <c r="B4" s="121" t="s">
        <v>44</v>
      </c>
      <c r="C4" s="117"/>
      <c r="D4" s="117"/>
      <c r="E4" s="122"/>
    </row>
    <row r="5" spans="1:10" ht="15.75" x14ac:dyDescent="0.2">
      <c r="A5" s="172"/>
      <c r="B5" s="121" t="s">
        <v>45</v>
      </c>
      <c r="C5" s="117"/>
      <c r="D5" s="117"/>
      <c r="E5" s="122"/>
    </row>
    <row r="6" spans="1:10" ht="16.5" thickBot="1" x14ac:dyDescent="0.25">
      <c r="A6" s="172"/>
      <c r="B6" s="123" t="s">
        <v>46</v>
      </c>
      <c r="C6" s="124"/>
      <c r="D6" s="124"/>
      <c r="E6" s="125"/>
    </row>
    <row r="7" spans="1:10" ht="16.5" thickBot="1" x14ac:dyDescent="0.25">
      <c r="A7" s="112" t="s">
        <v>54</v>
      </c>
      <c r="B7" s="115" t="s">
        <v>47</v>
      </c>
      <c r="C7" s="115"/>
      <c r="D7" s="115"/>
      <c r="E7" s="116"/>
    </row>
    <row r="8" spans="1:10" ht="15.75" x14ac:dyDescent="0.2">
      <c r="A8" s="91" t="s">
        <v>55</v>
      </c>
      <c r="B8" s="92" t="s">
        <v>53</v>
      </c>
      <c r="C8" s="110"/>
      <c r="D8" s="110"/>
      <c r="E8" s="111"/>
    </row>
    <row r="9" spans="1:10" ht="47.25" x14ac:dyDescent="0.2">
      <c r="A9" s="66" t="s">
        <v>56</v>
      </c>
      <c r="B9" s="67" t="s">
        <v>57</v>
      </c>
      <c r="C9" s="68"/>
      <c r="D9" s="68"/>
      <c r="E9" s="100"/>
      <c r="J9" s="93"/>
    </row>
    <row r="10" spans="1:10" ht="78.75" x14ac:dyDescent="0.2">
      <c r="A10" s="66" t="s">
        <v>58</v>
      </c>
      <c r="B10" s="67" t="s">
        <v>59</v>
      </c>
      <c r="C10" s="68"/>
      <c r="D10" s="68"/>
      <c r="E10" s="100"/>
      <c r="J10" s="94"/>
    </row>
    <row r="11" spans="1:10" ht="63.75" thickBot="1" x14ac:dyDescent="0.25">
      <c r="A11" s="104" t="s">
        <v>60</v>
      </c>
      <c r="B11" s="105" t="s">
        <v>64</v>
      </c>
      <c r="C11" s="106"/>
      <c r="D11" s="106"/>
      <c r="E11" s="107"/>
      <c r="J11" s="94"/>
    </row>
    <row r="12" spans="1:10" ht="16.5" thickBot="1" x14ac:dyDescent="0.25">
      <c r="A12" s="112"/>
      <c r="B12" s="113" t="s">
        <v>65</v>
      </c>
      <c r="C12" s="113"/>
      <c r="D12" s="113"/>
      <c r="E12" s="114"/>
    </row>
    <row r="13" spans="1:10" ht="73.5" customHeight="1" x14ac:dyDescent="0.2">
      <c r="A13" s="91" t="s">
        <v>61</v>
      </c>
      <c r="B13" s="92" t="s">
        <v>66</v>
      </c>
      <c r="C13" s="108"/>
      <c r="D13" s="108"/>
      <c r="E13" s="109"/>
      <c r="J13" s="95"/>
    </row>
    <row r="14" spans="1:10" ht="15.75" x14ac:dyDescent="0.2">
      <c r="A14" s="91" t="s">
        <v>62</v>
      </c>
      <c r="B14" s="103" t="s">
        <v>67</v>
      </c>
      <c r="C14" s="68"/>
      <c r="D14" s="68"/>
      <c r="E14" s="100"/>
      <c r="J14" s="102"/>
    </row>
    <row r="15" spans="1:10" ht="15.75" x14ac:dyDescent="0.2">
      <c r="A15" s="66" t="s">
        <v>68</v>
      </c>
      <c r="B15" s="67" t="s">
        <v>70</v>
      </c>
      <c r="C15" s="68"/>
      <c r="D15" s="68"/>
      <c r="E15" s="100"/>
      <c r="J15" s="96"/>
    </row>
    <row r="16" spans="1:10" ht="16.5" thickBot="1" x14ac:dyDescent="0.25">
      <c r="A16" s="104" t="s">
        <v>69</v>
      </c>
      <c r="B16" s="126" t="s">
        <v>71</v>
      </c>
      <c r="C16" s="106"/>
      <c r="D16" s="106"/>
      <c r="E16" s="107"/>
      <c r="J16" s="95"/>
    </row>
    <row r="17" spans="1:10" ht="16.5" thickBot="1" x14ac:dyDescent="0.25">
      <c r="A17" s="128">
        <v>7</v>
      </c>
      <c r="B17" s="129" t="s">
        <v>48</v>
      </c>
      <c r="C17" s="130"/>
      <c r="D17" s="130"/>
      <c r="E17" s="131"/>
      <c r="J17" s="93"/>
    </row>
    <row r="18" spans="1:10" ht="15.75" x14ac:dyDescent="0.2">
      <c r="A18" s="73">
        <v>7.1</v>
      </c>
      <c r="B18" s="133" t="s">
        <v>72</v>
      </c>
      <c r="C18" s="65"/>
      <c r="D18" s="65"/>
      <c r="E18" s="99"/>
      <c r="I18" s="93"/>
      <c r="J18" s="96"/>
    </row>
    <row r="19" spans="1:10" ht="63" x14ac:dyDescent="0.2">
      <c r="A19" s="74">
        <v>7.2</v>
      </c>
      <c r="B19" s="132" t="s">
        <v>73</v>
      </c>
      <c r="C19" s="68"/>
      <c r="D19" s="68"/>
      <c r="E19" s="100"/>
      <c r="I19" s="93"/>
      <c r="J19" s="93"/>
    </row>
    <row r="20" spans="1:10" ht="31.5" x14ac:dyDescent="0.2">
      <c r="A20" s="74">
        <v>7.3</v>
      </c>
      <c r="B20" s="132" t="s">
        <v>49</v>
      </c>
      <c r="C20" s="68"/>
      <c r="D20" s="68"/>
      <c r="E20" s="100"/>
      <c r="I20" s="93"/>
      <c r="J20" s="96"/>
    </row>
    <row r="21" spans="1:10" ht="15.75" x14ac:dyDescent="0.2">
      <c r="A21" s="74">
        <v>7.4</v>
      </c>
      <c r="B21" s="132" t="s">
        <v>74</v>
      </c>
      <c r="C21" s="68"/>
      <c r="D21" s="68"/>
      <c r="E21" s="100"/>
      <c r="I21" s="93"/>
      <c r="J21" s="96"/>
    </row>
    <row r="22" spans="1:10" ht="47.25" x14ac:dyDescent="0.2">
      <c r="A22" s="74" t="s">
        <v>75</v>
      </c>
      <c r="B22" s="132" t="s">
        <v>78</v>
      </c>
      <c r="C22" s="68"/>
      <c r="D22" s="68"/>
      <c r="E22" s="100"/>
      <c r="I22" s="96"/>
    </row>
    <row r="23" spans="1:10" ht="63" x14ac:dyDescent="0.2">
      <c r="A23" s="74" t="s">
        <v>76</v>
      </c>
      <c r="B23" s="132" t="s">
        <v>79</v>
      </c>
      <c r="C23" s="68"/>
      <c r="D23" s="68"/>
      <c r="E23" s="100"/>
      <c r="I23" s="96"/>
    </row>
    <row r="24" spans="1:10" ht="126" x14ac:dyDescent="0.2">
      <c r="A24" s="74" t="s">
        <v>77</v>
      </c>
      <c r="B24" s="132" t="s">
        <v>80</v>
      </c>
      <c r="C24" s="68"/>
      <c r="D24" s="68"/>
      <c r="E24" s="100"/>
      <c r="I24" s="94"/>
    </row>
    <row r="25" spans="1:10" ht="31.5" x14ac:dyDescent="0.2">
      <c r="A25" s="74">
        <v>7.5</v>
      </c>
      <c r="B25" s="132" t="s">
        <v>81</v>
      </c>
      <c r="C25" s="68"/>
      <c r="D25" s="68"/>
      <c r="E25" s="100"/>
      <c r="I25" s="96"/>
    </row>
    <row r="26" spans="1:10" ht="94.5" x14ac:dyDescent="0.2">
      <c r="A26" s="74">
        <v>7.6</v>
      </c>
      <c r="B26" s="132" t="s">
        <v>82</v>
      </c>
      <c r="C26" s="68"/>
      <c r="D26" s="68"/>
      <c r="E26" s="100"/>
      <c r="I26" s="96"/>
    </row>
    <row r="27" spans="1:10" ht="47.25" x14ac:dyDescent="0.2">
      <c r="A27" s="74">
        <v>7.7</v>
      </c>
      <c r="B27" s="132" t="s">
        <v>83</v>
      </c>
      <c r="C27" s="68"/>
      <c r="D27" s="68"/>
      <c r="E27" s="100"/>
      <c r="I27" s="96"/>
    </row>
    <row r="28" spans="1:10" ht="31.5" x14ac:dyDescent="0.2">
      <c r="A28" s="74">
        <v>7.8</v>
      </c>
      <c r="B28" s="132" t="s">
        <v>84</v>
      </c>
      <c r="C28" s="68"/>
      <c r="D28" s="68"/>
      <c r="E28" s="100"/>
      <c r="I28" s="93"/>
    </row>
    <row r="29" spans="1:10" ht="47.25" x14ac:dyDescent="0.2">
      <c r="A29" s="74">
        <v>7.9</v>
      </c>
      <c r="B29" s="132" t="s">
        <v>85</v>
      </c>
      <c r="C29" s="68"/>
      <c r="D29" s="68"/>
      <c r="E29" s="100"/>
      <c r="I29" s="93"/>
    </row>
    <row r="30" spans="1:10" ht="31.5" x14ac:dyDescent="0.2">
      <c r="A30" s="127">
        <v>7.1</v>
      </c>
      <c r="B30" s="132" t="s">
        <v>86</v>
      </c>
      <c r="C30" s="68"/>
      <c r="D30" s="68"/>
      <c r="E30" s="100"/>
      <c r="I30" s="93"/>
    </row>
    <row r="31" spans="1:10" ht="15.75" x14ac:dyDescent="0.2">
      <c r="A31" s="74">
        <v>7.11</v>
      </c>
      <c r="B31" s="132" t="s">
        <v>87</v>
      </c>
      <c r="C31" s="68"/>
      <c r="D31" s="68"/>
      <c r="E31" s="100"/>
      <c r="I31" s="93"/>
    </row>
    <row r="32" spans="1:10" ht="31.5" x14ac:dyDescent="0.2">
      <c r="A32" s="74">
        <v>7.12</v>
      </c>
      <c r="B32" s="132" t="s">
        <v>88</v>
      </c>
      <c r="C32" s="68"/>
      <c r="D32" s="68"/>
      <c r="E32" s="100"/>
      <c r="I32" s="93"/>
    </row>
    <row r="33" spans="1:9" ht="15.75" x14ac:dyDescent="0.2">
      <c r="A33" s="74">
        <v>7.13</v>
      </c>
      <c r="B33" s="132" t="s">
        <v>89</v>
      </c>
      <c r="C33" s="68"/>
      <c r="D33" s="68"/>
      <c r="E33" s="100"/>
      <c r="I33" s="93"/>
    </row>
    <row r="34" spans="1:9" ht="63" x14ac:dyDescent="0.2">
      <c r="A34" s="75">
        <v>7.14</v>
      </c>
      <c r="B34" s="132" t="s">
        <v>50</v>
      </c>
      <c r="C34" s="68"/>
      <c r="D34" s="68"/>
      <c r="E34" s="100"/>
      <c r="I34" s="93"/>
    </row>
    <row r="35" spans="1:9" ht="31.5" x14ac:dyDescent="0.2">
      <c r="A35" s="76">
        <v>7.15</v>
      </c>
      <c r="B35" s="132" t="s">
        <v>90</v>
      </c>
      <c r="C35" s="68"/>
      <c r="D35" s="68"/>
      <c r="E35" s="100"/>
      <c r="I35" s="93"/>
    </row>
    <row r="36" spans="1:9" ht="63.75" thickBot="1" x14ac:dyDescent="0.25">
      <c r="A36" s="134">
        <v>7.16</v>
      </c>
      <c r="B36" s="135" t="s">
        <v>91</v>
      </c>
      <c r="C36" s="71"/>
      <c r="D36" s="71"/>
      <c r="E36" s="101"/>
      <c r="I36" s="93"/>
    </row>
    <row r="37" spans="1:9" ht="15.75" x14ac:dyDescent="0.2">
      <c r="I37" s="93"/>
    </row>
    <row r="38" spans="1:9" ht="15.75" x14ac:dyDescent="0.2">
      <c r="I38" s="93"/>
    </row>
    <row r="39" spans="1:9" ht="15.75" x14ac:dyDescent="0.2">
      <c r="I39" s="93"/>
    </row>
    <row r="40" spans="1:9" ht="15.75" x14ac:dyDescent="0.2">
      <c r="I40" s="93"/>
    </row>
  </sheetData>
  <mergeCells count="1">
    <mergeCell ref="A1:A6"/>
  </mergeCells>
  <conditionalFormatting sqref="C7">
    <cfRule type="containsText" dxfId="210" priority="113" operator="containsText" text="ל.ר.">
      <formula>NOT(ISERROR(SEARCH("ל.ר.",C7)))</formula>
    </cfRule>
    <cfRule type="containsText" dxfId="209" priority="114" operator="containsText" text="$">
      <formula>NOT(ISERROR(SEARCH("$",C7)))</formula>
    </cfRule>
    <cfRule type="containsText" dxfId="208" priority="115" operator="containsText" text="X">
      <formula>NOT(ISERROR(SEARCH("X",C7)))</formula>
    </cfRule>
    <cfRule type="containsText" dxfId="207" priority="116" operator="containsText" text="V">
      <formula>NOT(ISERROR(SEARCH("V",C7)))</formula>
    </cfRule>
  </conditionalFormatting>
  <conditionalFormatting sqref="C19:C36 C14:C16">
    <cfRule type="containsText" dxfId="206" priority="92" stopIfTrue="1" operator="containsText" text="V">
      <formula>NOT(ISERROR(SEARCH("V",C14)))</formula>
    </cfRule>
    <cfRule type="containsText" dxfId="205" priority="93" stopIfTrue="1" operator="containsText" text="X">
      <formula>NOT(ISERROR(SEARCH("X",C14)))</formula>
    </cfRule>
    <cfRule type="notContainsBlanks" dxfId="204" priority="94" stopIfTrue="1">
      <formula>LEN(TRIM(C14))&gt;0</formula>
    </cfRule>
  </conditionalFormatting>
  <conditionalFormatting sqref="C8:C11">
    <cfRule type="containsText" dxfId="203" priority="110" stopIfTrue="1" operator="containsText" text="V">
      <formula>NOT(ISERROR(SEARCH("V",C8)))</formula>
    </cfRule>
    <cfRule type="containsText" dxfId="202" priority="111" stopIfTrue="1" operator="containsText" text="X">
      <formula>NOT(ISERROR(SEARCH("X",C8)))</formula>
    </cfRule>
    <cfRule type="notContainsBlanks" dxfId="201" priority="112" stopIfTrue="1">
      <formula>LEN(TRIM(C8))&gt;0</formula>
    </cfRule>
  </conditionalFormatting>
  <conditionalFormatting sqref="C10:C11">
    <cfRule type="containsText" dxfId="200" priority="107" stopIfTrue="1" operator="containsText" text="V">
      <formula>NOT(ISERROR(SEARCH("V",C10)))</formula>
    </cfRule>
    <cfRule type="containsText" dxfId="199" priority="108" stopIfTrue="1" operator="containsText" text="X">
      <formula>NOT(ISERROR(SEARCH("X",C10)))</formula>
    </cfRule>
    <cfRule type="notContainsBlanks" dxfId="198" priority="109" stopIfTrue="1">
      <formula>LEN(TRIM(C10))&gt;0</formula>
    </cfRule>
  </conditionalFormatting>
  <conditionalFormatting sqref="C9">
    <cfRule type="containsText" dxfId="197" priority="104" stopIfTrue="1" operator="containsText" text="V">
      <formula>NOT(ISERROR(SEARCH("V",C9)))</formula>
    </cfRule>
    <cfRule type="containsText" dxfId="196" priority="105" stopIfTrue="1" operator="containsText" text="X">
      <formula>NOT(ISERROR(SEARCH("X",C9)))</formula>
    </cfRule>
    <cfRule type="notContainsBlanks" dxfId="195" priority="106" stopIfTrue="1">
      <formula>LEN(TRIM(C9))&gt;0</formula>
    </cfRule>
  </conditionalFormatting>
  <conditionalFormatting sqref="C13">
    <cfRule type="containsText" dxfId="194" priority="101" stopIfTrue="1" operator="containsText" text="V">
      <formula>NOT(ISERROR(SEARCH("V",C13)))</formula>
    </cfRule>
    <cfRule type="containsText" dxfId="193" priority="102" stopIfTrue="1" operator="containsText" text="X">
      <formula>NOT(ISERROR(SEARCH("X",C13)))</formula>
    </cfRule>
    <cfRule type="notContainsBlanks" dxfId="192" priority="103" stopIfTrue="1">
      <formula>LEN(TRIM(C13))&gt;0</formula>
    </cfRule>
  </conditionalFormatting>
  <conditionalFormatting sqref="C13">
    <cfRule type="containsText" dxfId="191" priority="98" stopIfTrue="1" operator="containsText" text="V">
      <formula>NOT(ISERROR(SEARCH("V",C13)))</formula>
    </cfRule>
    <cfRule type="containsText" dxfId="190" priority="99" stopIfTrue="1" operator="containsText" text="X">
      <formula>NOT(ISERROR(SEARCH("X",C13)))</formula>
    </cfRule>
    <cfRule type="notContainsBlanks" dxfId="189" priority="100" stopIfTrue="1">
      <formula>LEN(TRIM(C13))&gt;0</formula>
    </cfRule>
  </conditionalFormatting>
  <conditionalFormatting sqref="C13">
    <cfRule type="containsText" dxfId="188" priority="95" stopIfTrue="1" operator="containsText" text="V">
      <formula>NOT(ISERROR(SEARCH("V",C13)))</formula>
    </cfRule>
    <cfRule type="containsText" dxfId="187" priority="96" stopIfTrue="1" operator="containsText" text="X">
      <formula>NOT(ISERROR(SEARCH("X",C13)))</formula>
    </cfRule>
    <cfRule type="notContainsBlanks" dxfId="186" priority="97" stopIfTrue="1">
      <formula>LEN(TRIM(C13))&gt;0</formula>
    </cfRule>
  </conditionalFormatting>
  <conditionalFormatting sqref="C17">
    <cfRule type="containsText" dxfId="185" priority="88" operator="containsText" text="ל.ר.">
      <formula>NOT(ISERROR(SEARCH("ל.ר.",C17)))</formula>
    </cfRule>
    <cfRule type="containsText" dxfId="184" priority="89" operator="containsText" text="$">
      <formula>NOT(ISERROR(SEARCH("$",C17)))</formula>
    </cfRule>
    <cfRule type="containsText" dxfId="183" priority="90" operator="containsText" text="X">
      <formula>NOT(ISERROR(SEARCH("X",C17)))</formula>
    </cfRule>
    <cfRule type="containsText" dxfId="182" priority="91" operator="containsText" text="V">
      <formula>NOT(ISERROR(SEARCH("V",C17)))</formula>
    </cfRule>
  </conditionalFormatting>
  <conditionalFormatting sqref="C18">
    <cfRule type="containsText" dxfId="181" priority="85" stopIfTrue="1" operator="containsText" text="V">
      <formula>NOT(ISERROR(SEARCH("V",C18)))</formula>
    </cfRule>
    <cfRule type="containsText" dxfId="180" priority="86" stopIfTrue="1" operator="containsText" text="X">
      <formula>NOT(ISERROR(SEARCH("X",C18)))</formula>
    </cfRule>
    <cfRule type="notContainsBlanks" dxfId="179" priority="87" stopIfTrue="1">
      <formula>LEN(TRIM(C18))&gt;0</formula>
    </cfRule>
  </conditionalFormatting>
  <conditionalFormatting sqref="D7">
    <cfRule type="containsText" dxfId="178" priority="81" operator="containsText" text="ל.ר.">
      <formula>NOT(ISERROR(SEARCH("ל.ר.",D7)))</formula>
    </cfRule>
    <cfRule type="containsText" dxfId="177" priority="82" operator="containsText" text="$">
      <formula>NOT(ISERROR(SEARCH("$",D7)))</formula>
    </cfRule>
    <cfRule type="containsText" dxfId="176" priority="83" operator="containsText" text="X">
      <formula>NOT(ISERROR(SEARCH("X",D7)))</formula>
    </cfRule>
    <cfRule type="containsText" dxfId="175" priority="84" operator="containsText" text="V">
      <formula>NOT(ISERROR(SEARCH("V",D7)))</formula>
    </cfRule>
  </conditionalFormatting>
  <conditionalFormatting sqref="E7">
    <cfRule type="containsText" dxfId="174" priority="77" operator="containsText" text="ל.ר.">
      <formula>NOT(ISERROR(SEARCH("ל.ר.",E7)))</formula>
    </cfRule>
    <cfRule type="containsText" dxfId="173" priority="78" operator="containsText" text="$">
      <formula>NOT(ISERROR(SEARCH("$",E7)))</formula>
    </cfRule>
    <cfRule type="containsText" dxfId="172" priority="79" operator="containsText" text="X">
      <formula>NOT(ISERROR(SEARCH("X",E7)))</formula>
    </cfRule>
    <cfRule type="containsText" dxfId="171" priority="80" operator="containsText" text="V">
      <formula>NOT(ISERROR(SEARCH("V",E7)))</formula>
    </cfRule>
  </conditionalFormatting>
  <conditionalFormatting sqref="D19:D36 D14:D16">
    <cfRule type="containsText" dxfId="170" priority="52" stopIfTrue="1" operator="containsText" text="V">
      <formula>NOT(ISERROR(SEARCH("V",D14)))</formula>
    </cfRule>
    <cfRule type="containsText" dxfId="169" priority="53" stopIfTrue="1" operator="containsText" text="X">
      <formula>NOT(ISERROR(SEARCH("X",D14)))</formula>
    </cfRule>
    <cfRule type="notContainsBlanks" dxfId="168" priority="54" stopIfTrue="1">
      <formula>LEN(TRIM(D14))&gt;0</formula>
    </cfRule>
  </conditionalFormatting>
  <conditionalFormatting sqref="D8:D11">
    <cfRule type="containsText" dxfId="167" priority="70" stopIfTrue="1" operator="containsText" text="V">
      <formula>NOT(ISERROR(SEARCH("V",D8)))</formula>
    </cfRule>
    <cfRule type="containsText" dxfId="166" priority="71" stopIfTrue="1" operator="containsText" text="X">
      <formula>NOT(ISERROR(SEARCH("X",D8)))</formula>
    </cfRule>
    <cfRule type="notContainsBlanks" dxfId="165" priority="72" stopIfTrue="1">
      <formula>LEN(TRIM(D8))&gt;0</formula>
    </cfRule>
  </conditionalFormatting>
  <conditionalFormatting sqref="D10:D11">
    <cfRule type="containsText" dxfId="164" priority="67" stopIfTrue="1" operator="containsText" text="V">
      <formula>NOT(ISERROR(SEARCH("V",D10)))</formula>
    </cfRule>
    <cfRule type="containsText" dxfId="163" priority="68" stopIfTrue="1" operator="containsText" text="X">
      <formula>NOT(ISERROR(SEARCH("X",D10)))</formula>
    </cfRule>
    <cfRule type="notContainsBlanks" dxfId="162" priority="69" stopIfTrue="1">
      <formula>LEN(TRIM(D10))&gt;0</formula>
    </cfRule>
  </conditionalFormatting>
  <conditionalFormatting sqref="D9">
    <cfRule type="containsText" dxfId="161" priority="64" stopIfTrue="1" operator="containsText" text="V">
      <formula>NOT(ISERROR(SEARCH("V",D9)))</formula>
    </cfRule>
    <cfRule type="containsText" dxfId="160" priority="65" stopIfTrue="1" operator="containsText" text="X">
      <formula>NOT(ISERROR(SEARCH("X",D9)))</formula>
    </cfRule>
    <cfRule type="notContainsBlanks" dxfId="159" priority="66" stopIfTrue="1">
      <formula>LEN(TRIM(D9))&gt;0</formula>
    </cfRule>
  </conditionalFormatting>
  <conditionalFormatting sqref="D13">
    <cfRule type="containsText" dxfId="158" priority="61" stopIfTrue="1" operator="containsText" text="V">
      <formula>NOT(ISERROR(SEARCH("V",D13)))</formula>
    </cfRule>
    <cfRule type="containsText" dxfId="157" priority="62" stopIfTrue="1" operator="containsText" text="X">
      <formula>NOT(ISERROR(SEARCH("X",D13)))</formula>
    </cfRule>
    <cfRule type="notContainsBlanks" dxfId="156" priority="63" stopIfTrue="1">
      <formula>LEN(TRIM(D13))&gt;0</formula>
    </cfRule>
  </conditionalFormatting>
  <conditionalFormatting sqref="D13">
    <cfRule type="containsText" dxfId="155" priority="58" stopIfTrue="1" operator="containsText" text="V">
      <formula>NOT(ISERROR(SEARCH("V",D13)))</formula>
    </cfRule>
    <cfRule type="containsText" dxfId="154" priority="59" stopIfTrue="1" operator="containsText" text="X">
      <formula>NOT(ISERROR(SEARCH("X",D13)))</formula>
    </cfRule>
    <cfRule type="notContainsBlanks" dxfId="153" priority="60" stopIfTrue="1">
      <formula>LEN(TRIM(D13))&gt;0</formula>
    </cfRule>
  </conditionalFormatting>
  <conditionalFormatting sqref="D13">
    <cfRule type="containsText" dxfId="152" priority="55" stopIfTrue="1" operator="containsText" text="V">
      <formula>NOT(ISERROR(SEARCH("V",D13)))</formula>
    </cfRule>
    <cfRule type="containsText" dxfId="151" priority="56" stopIfTrue="1" operator="containsText" text="X">
      <formula>NOT(ISERROR(SEARCH("X",D13)))</formula>
    </cfRule>
    <cfRule type="notContainsBlanks" dxfId="150" priority="57" stopIfTrue="1">
      <formula>LEN(TRIM(D13))&gt;0</formula>
    </cfRule>
  </conditionalFormatting>
  <conditionalFormatting sqref="D17">
    <cfRule type="containsText" dxfId="149" priority="48" operator="containsText" text="ל.ר.">
      <formula>NOT(ISERROR(SEARCH("ל.ר.",D17)))</formula>
    </cfRule>
    <cfRule type="containsText" dxfId="148" priority="49" operator="containsText" text="$">
      <formula>NOT(ISERROR(SEARCH("$",D17)))</formula>
    </cfRule>
    <cfRule type="containsText" dxfId="147" priority="50" operator="containsText" text="X">
      <formula>NOT(ISERROR(SEARCH("X",D17)))</formula>
    </cfRule>
    <cfRule type="containsText" dxfId="146" priority="51" operator="containsText" text="V">
      <formula>NOT(ISERROR(SEARCH("V",D17)))</formula>
    </cfRule>
  </conditionalFormatting>
  <conditionalFormatting sqref="D18">
    <cfRule type="containsText" dxfId="145" priority="45" stopIfTrue="1" operator="containsText" text="V">
      <formula>NOT(ISERROR(SEARCH("V",D18)))</formula>
    </cfRule>
    <cfRule type="containsText" dxfId="144" priority="46" stopIfTrue="1" operator="containsText" text="X">
      <formula>NOT(ISERROR(SEARCH("X",D18)))</formula>
    </cfRule>
    <cfRule type="notContainsBlanks" dxfId="143" priority="47" stopIfTrue="1">
      <formula>LEN(TRIM(D18))&gt;0</formula>
    </cfRule>
  </conditionalFormatting>
  <conditionalFormatting sqref="E19:E36 E14:E16">
    <cfRule type="containsText" dxfId="142" priority="20" stopIfTrue="1" operator="containsText" text="V">
      <formula>NOT(ISERROR(SEARCH("V",E14)))</formula>
    </cfRule>
    <cfRule type="containsText" dxfId="141" priority="21" stopIfTrue="1" operator="containsText" text="X">
      <formula>NOT(ISERROR(SEARCH("X",E14)))</formula>
    </cfRule>
    <cfRule type="notContainsBlanks" dxfId="140" priority="22" stopIfTrue="1">
      <formula>LEN(TRIM(E14))&gt;0</formula>
    </cfRule>
  </conditionalFormatting>
  <conditionalFormatting sqref="E8:E11">
    <cfRule type="containsText" dxfId="139" priority="38" stopIfTrue="1" operator="containsText" text="V">
      <formula>NOT(ISERROR(SEARCH("V",E8)))</formula>
    </cfRule>
    <cfRule type="containsText" dxfId="138" priority="39" stopIfTrue="1" operator="containsText" text="X">
      <formula>NOT(ISERROR(SEARCH("X",E8)))</formula>
    </cfRule>
    <cfRule type="notContainsBlanks" dxfId="137" priority="40" stopIfTrue="1">
      <formula>LEN(TRIM(E8))&gt;0</formula>
    </cfRule>
  </conditionalFormatting>
  <conditionalFormatting sqref="E10:E11">
    <cfRule type="containsText" dxfId="136" priority="35" stopIfTrue="1" operator="containsText" text="V">
      <formula>NOT(ISERROR(SEARCH("V",E10)))</formula>
    </cfRule>
    <cfRule type="containsText" dxfId="135" priority="36" stopIfTrue="1" operator="containsText" text="X">
      <formula>NOT(ISERROR(SEARCH("X",E10)))</formula>
    </cfRule>
    <cfRule type="notContainsBlanks" dxfId="134" priority="37" stopIfTrue="1">
      <formula>LEN(TRIM(E10))&gt;0</formula>
    </cfRule>
  </conditionalFormatting>
  <conditionalFormatting sqref="E9">
    <cfRule type="containsText" dxfId="133" priority="32" stopIfTrue="1" operator="containsText" text="V">
      <formula>NOT(ISERROR(SEARCH("V",E9)))</formula>
    </cfRule>
    <cfRule type="containsText" dxfId="132" priority="33" stopIfTrue="1" operator="containsText" text="X">
      <formula>NOT(ISERROR(SEARCH("X",E9)))</formula>
    </cfRule>
    <cfRule type="notContainsBlanks" dxfId="131" priority="34" stopIfTrue="1">
      <formula>LEN(TRIM(E9))&gt;0</formula>
    </cfRule>
  </conditionalFormatting>
  <conditionalFormatting sqref="E13">
    <cfRule type="containsText" dxfId="130" priority="29" stopIfTrue="1" operator="containsText" text="V">
      <formula>NOT(ISERROR(SEARCH("V",E13)))</formula>
    </cfRule>
    <cfRule type="containsText" dxfId="129" priority="30" stopIfTrue="1" operator="containsText" text="X">
      <formula>NOT(ISERROR(SEARCH("X",E13)))</formula>
    </cfRule>
    <cfRule type="notContainsBlanks" dxfId="128" priority="31" stopIfTrue="1">
      <formula>LEN(TRIM(E13))&gt;0</formula>
    </cfRule>
  </conditionalFormatting>
  <conditionalFormatting sqref="E13">
    <cfRule type="containsText" dxfId="127" priority="26" stopIfTrue="1" operator="containsText" text="V">
      <formula>NOT(ISERROR(SEARCH("V",E13)))</formula>
    </cfRule>
    <cfRule type="containsText" dxfId="126" priority="27" stopIfTrue="1" operator="containsText" text="X">
      <formula>NOT(ISERROR(SEARCH("X",E13)))</formula>
    </cfRule>
    <cfRule type="notContainsBlanks" dxfId="125" priority="28" stopIfTrue="1">
      <formula>LEN(TRIM(E13))&gt;0</formula>
    </cfRule>
  </conditionalFormatting>
  <conditionalFormatting sqref="E13">
    <cfRule type="containsText" dxfId="124" priority="23" stopIfTrue="1" operator="containsText" text="V">
      <formula>NOT(ISERROR(SEARCH("V",E13)))</formula>
    </cfRule>
    <cfRule type="containsText" dxfId="123" priority="24" stopIfTrue="1" operator="containsText" text="X">
      <formula>NOT(ISERROR(SEARCH("X",E13)))</formula>
    </cfRule>
    <cfRule type="notContainsBlanks" dxfId="122" priority="25" stopIfTrue="1">
      <formula>LEN(TRIM(E13))&gt;0</formula>
    </cfRule>
  </conditionalFormatting>
  <conditionalFormatting sqref="E17">
    <cfRule type="containsText" dxfId="121" priority="16" operator="containsText" text="ל.ר.">
      <formula>NOT(ISERROR(SEARCH("ל.ר.",E17)))</formula>
    </cfRule>
    <cfRule type="containsText" dxfId="120" priority="17" operator="containsText" text="$">
      <formula>NOT(ISERROR(SEARCH("$",E17)))</formula>
    </cfRule>
    <cfRule type="containsText" dxfId="119" priority="18" operator="containsText" text="X">
      <formula>NOT(ISERROR(SEARCH("X",E17)))</formula>
    </cfRule>
    <cfRule type="containsText" dxfId="118" priority="19" operator="containsText" text="V">
      <formula>NOT(ISERROR(SEARCH("V",E17)))</formula>
    </cfRule>
  </conditionalFormatting>
  <conditionalFormatting sqref="E18">
    <cfRule type="containsText" dxfId="117" priority="13" stopIfTrue="1" operator="containsText" text="V">
      <formula>NOT(ISERROR(SEARCH("V",E18)))</formula>
    </cfRule>
    <cfRule type="containsText" dxfId="116" priority="14" stopIfTrue="1" operator="containsText" text="X">
      <formula>NOT(ISERROR(SEARCH("X",E18)))</formula>
    </cfRule>
    <cfRule type="notContainsBlanks" dxfId="115" priority="15" stopIfTrue="1">
      <formula>LEN(TRIM(E18))&gt;0</formula>
    </cfRule>
  </conditionalFormatting>
  <conditionalFormatting sqref="C12">
    <cfRule type="containsText" dxfId="114" priority="9" operator="containsText" text="ל.ר.">
      <formula>NOT(ISERROR(SEARCH("ל.ר.",C12)))</formula>
    </cfRule>
    <cfRule type="containsText" dxfId="113" priority="10" operator="containsText" text="$">
      <formula>NOT(ISERROR(SEARCH("$",C12)))</formula>
    </cfRule>
    <cfRule type="containsText" dxfId="112" priority="11" operator="containsText" text="X">
      <formula>NOT(ISERROR(SEARCH("X",C12)))</formula>
    </cfRule>
    <cfRule type="containsText" dxfId="111" priority="12" operator="containsText" text="V">
      <formula>NOT(ISERROR(SEARCH("V",C12)))</formula>
    </cfRule>
  </conditionalFormatting>
  <conditionalFormatting sqref="D12">
    <cfRule type="containsText" dxfId="110" priority="5" operator="containsText" text="ל.ר.">
      <formula>NOT(ISERROR(SEARCH("ל.ר.",D12)))</formula>
    </cfRule>
    <cfRule type="containsText" dxfId="109" priority="6" operator="containsText" text="$">
      <formula>NOT(ISERROR(SEARCH("$",D12)))</formula>
    </cfRule>
    <cfRule type="containsText" dxfId="108" priority="7" operator="containsText" text="X">
      <formula>NOT(ISERROR(SEARCH("X",D12)))</formula>
    </cfRule>
    <cfRule type="containsText" dxfId="107" priority="8" operator="containsText" text="V">
      <formula>NOT(ISERROR(SEARCH("V",D12)))</formula>
    </cfRule>
  </conditionalFormatting>
  <conditionalFormatting sqref="E12">
    <cfRule type="containsText" dxfId="106" priority="1" operator="containsText" text="ל.ר.">
      <formula>NOT(ISERROR(SEARCH("ל.ר.",E12)))</formula>
    </cfRule>
    <cfRule type="containsText" dxfId="105" priority="2" operator="containsText" text="$">
      <formula>NOT(ISERROR(SEARCH("$",E12)))</formula>
    </cfRule>
    <cfRule type="containsText" dxfId="104" priority="3" operator="containsText" text="X">
      <formula>NOT(ISERROR(SEARCH("X",E12)))</formula>
    </cfRule>
    <cfRule type="containsText" dxfId="103" priority="4" operator="containsText" text="V">
      <formula>NOT(ISERROR(SEARCH("V",E12)))</formula>
    </cfRule>
  </conditionalFormatting>
  <hyperlinks>
    <hyperlink ref="B24" r:id="rId1" tooltip="חוק מס ערך מוסף, תשל&quot;ו-1975" display="https://www.nevo.co.il/law_html/Law01/271_001.htm"/>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10"/>
  <sheetViews>
    <sheetView rightToLeft="1" zoomScale="90" zoomScaleNormal="90" workbookViewId="0">
      <selection activeCell="H2" sqref="D2:I2"/>
    </sheetView>
  </sheetViews>
  <sheetFormatPr defaultRowHeight="14.25" x14ac:dyDescent="0.2"/>
  <cols>
    <col min="1" max="1" width="13.5" customWidth="1"/>
    <col min="2" max="2" width="48.625" customWidth="1"/>
    <col min="3" max="3" width="13.5" customWidth="1"/>
    <col min="4" max="4" width="18.375" customWidth="1"/>
    <col min="5" max="5" width="13.625" customWidth="1"/>
    <col min="6" max="6" width="22.25" customWidth="1"/>
    <col min="7" max="7" width="10.125" customWidth="1"/>
    <col min="8" max="8" width="20.5" customWidth="1"/>
    <col min="9" max="9" width="10.5" bestFit="1" customWidth="1"/>
  </cols>
  <sheetData>
    <row r="1" spans="1:59" ht="33" customHeight="1" x14ac:dyDescent="0.2">
      <c r="A1" s="9"/>
      <c r="B1" s="181" t="s">
        <v>15</v>
      </c>
      <c r="C1" s="42" t="s">
        <v>16</v>
      </c>
      <c r="D1" s="177">
        <v>1</v>
      </c>
      <c r="E1" s="178"/>
      <c r="F1" s="177">
        <v>2</v>
      </c>
      <c r="G1" s="178"/>
      <c r="H1" s="177">
        <v>3</v>
      </c>
      <c r="I1" s="178"/>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0.5" customHeight="1" thickBot="1" x14ac:dyDescent="0.25">
      <c r="A2" s="10"/>
      <c r="B2" s="182"/>
      <c r="C2" s="43" t="s">
        <v>17</v>
      </c>
      <c r="D2" s="179">
        <f>'תנאי סף - סל א'!C2</f>
        <v>0</v>
      </c>
      <c r="E2" s="180"/>
      <c r="F2" s="179">
        <f>'תנאי סף - סל א'!D2</f>
        <v>0</v>
      </c>
      <c r="G2" s="180"/>
      <c r="H2" s="179">
        <f>'תנאי סף - סל א'!E2</f>
        <v>0</v>
      </c>
      <c r="I2" s="180"/>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row>
    <row r="3" spans="1:59" ht="34.5" customHeight="1" thickBot="1" x14ac:dyDescent="0.25">
      <c r="A3" s="36" t="s">
        <v>14</v>
      </c>
      <c r="B3" s="183"/>
      <c r="C3" s="38" t="s">
        <v>1</v>
      </c>
      <c r="D3" s="11" t="s">
        <v>13</v>
      </c>
      <c r="E3" s="39" t="s">
        <v>2</v>
      </c>
      <c r="F3" s="11" t="s">
        <v>13</v>
      </c>
      <c r="G3" s="39" t="s">
        <v>2</v>
      </c>
      <c r="H3" s="11" t="s">
        <v>12</v>
      </c>
      <c r="I3" s="39" t="s">
        <v>2</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row>
    <row r="4" spans="1:59" s="1" customFormat="1" ht="59.25" customHeight="1" thickBot="1" x14ac:dyDescent="0.25">
      <c r="A4" s="44" t="s">
        <v>26</v>
      </c>
      <c r="B4" s="51" t="s">
        <v>21</v>
      </c>
      <c r="C4" s="6">
        <v>0.16</v>
      </c>
      <c r="D4" s="37"/>
      <c r="E4" s="4"/>
      <c r="F4" s="37"/>
      <c r="G4" s="4"/>
      <c r="H4" s="37"/>
      <c r="I4" s="4"/>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53.25" customHeight="1" x14ac:dyDescent="0.2">
      <c r="A5" s="45" t="s">
        <v>27</v>
      </c>
      <c r="B5" s="40" t="s">
        <v>22</v>
      </c>
      <c r="C5" s="7">
        <v>0.24</v>
      </c>
      <c r="D5" s="28"/>
      <c r="E5" s="5"/>
      <c r="F5" s="28"/>
      <c r="G5" s="5"/>
      <c r="H5" s="28"/>
      <c r="I5" s="5"/>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row>
    <row r="6" spans="1:59" ht="34.5" customHeight="1" x14ac:dyDescent="0.2">
      <c r="A6" s="45" t="s">
        <v>28</v>
      </c>
      <c r="B6" s="40" t="s">
        <v>23</v>
      </c>
      <c r="C6" s="7">
        <v>0.1</v>
      </c>
      <c r="D6" s="28"/>
      <c r="E6" s="5"/>
      <c r="F6" s="28"/>
      <c r="G6" s="5"/>
      <c r="H6" s="28"/>
      <c r="I6" s="5"/>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row>
    <row r="7" spans="1:59" ht="61.5" customHeight="1" x14ac:dyDescent="0.2">
      <c r="A7" s="48" t="s">
        <v>31</v>
      </c>
      <c r="B7" s="49" t="s">
        <v>29</v>
      </c>
      <c r="C7" s="50">
        <v>0.1</v>
      </c>
      <c r="D7" s="28"/>
      <c r="E7" s="5"/>
      <c r="F7" s="28"/>
      <c r="G7" s="5"/>
      <c r="H7" s="28"/>
      <c r="I7" s="5"/>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row>
    <row r="8" spans="1:59" ht="18" customHeight="1" thickBot="1" x14ac:dyDescent="0.25">
      <c r="A8" s="46" t="s">
        <v>24</v>
      </c>
      <c r="B8" s="41" t="s">
        <v>30</v>
      </c>
      <c r="C8" s="35">
        <v>0.4</v>
      </c>
      <c r="D8" s="28"/>
      <c r="E8" s="5"/>
      <c r="F8" s="28"/>
      <c r="G8" s="5"/>
      <c r="H8" s="28"/>
      <c r="I8" s="5"/>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row>
    <row r="9" spans="1:59" ht="38.450000000000003" customHeight="1" thickBot="1" x14ac:dyDescent="0.25">
      <c r="A9" s="175" t="s">
        <v>3</v>
      </c>
      <c r="B9" s="176"/>
      <c r="C9" s="29">
        <f>SUM(C4:C8)</f>
        <v>1</v>
      </c>
      <c r="D9" s="184">
        <f>SUM(E4:E8)</f>
        <v>0</v>
      </c>
      <c r="E9" s="185"/>
      <c r="F9" s="184">
        <f t="shared" ref="F9" si="0">SUM(G4:G8)</f>
        <v>0</v>
      </c>
      <c r="G9" s="185"/>
      <c r="H9" s="184">
        <f t="shared" ref="H9" si="1">SUM(I4:I8)</f>
        <v>0</v>
      </c>
      <c r="I9" s="185"/>
    </row>
    <row r="10" spans="1:59" ht="27.75" customHeight="1" thickBot="1" x14ac:dyDescent="0.25">
      <c r="A10" s="173" t="s">
        <v>20</v>
      </c>
      <c r="B10" s="174"/>
      <c r="C10" s="3">
        <v>70</v>
      </c>
      <c r="D10" s="186" t="str">
        <f>IF(D9&gt;=$C$10,"V","X")</f>
        <v>X</v>
      </c>
      <c r="E10" s="187"/>
      <c r="F10" s="186" t="str">
        <f>IF(F9&gt;=$C$10,"V","X")</f>
        <v>X</v>
      </c>
      <c r="G10" s="187"/>
      <c r="H10" s="186" t="str">
        <f t="shared" ref="H10" si="2">IF(H9&gt;=$C$10,"V","X")</f>
        <v>X</v>
      </c>
      <c r="I10" s="187"/>
    </row>
  </sheetData>
  <sheetProtection selectLockedCells="1" selectUnlockedCells="1"/>
  <mergeCells count="15">
    <mergeCell ref="A10:B10"/>
    <mergeCell ref="A9:B9"/>
    <mergeCell ref="H1:I1"/>
    <mergeCell ref="H2:I2"/>
    <mergeCell ref="B1:B3"/>
    <mergeCell ref="F1:G1"/>
    <mergeCell ref="F2:G2"/>
    <mergeCell ref="D1:E1"/>
    <mergeCell ref="D2:E2"/>
    <mergeCell ref="F9:G9"/>
    <mergeCell ref="F10:G10"/>
    <mergeCell ref="H10:I10"/>
    <mergeCell ref="H9:I9"/>
    <mergeCell ref="D9:E9"/>
    <mergeCell ref="D10:E10"/>
  </mergeCells>
  <conditionalFormatting sqref="D10:I10">
    <cfRule type="containsText" dxfId="102" priority="11" operator="containsText" text="X">
      <formula>NOT(ISERROR(SEARCH("X",D10)))</formula>
    </cfRule>
    <cfRule type="containsText" dxfId="101" priority="12" operator="containsText" text="V">
      <formula>NOT(ISERROR(SEARCH("V",D10)))</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rightToLeft="1" workbookViewId="0">
      <selection activeCell="A13" sqref="A13"/>
    </sheetView>
  </sheetViews>
  <sheetFormatPr defaultRowHeight="14.25" x14ac:dyDescent="0.2"/>
  <cols>
    <col min="1" max="1" width="19.875" customWidth="1"/>
    <col min="2" max="2" width="15.25" customWidth="1"/>
    <col min="3" max="5" width="7.875" bestFit="1" customWidth="1"/>
  </cols>
  <sheetData>
    <row r="1" spans="1:5" ht="27" thickBot="1" x14ac:dyDescent="0.45">
      <c r="A1" s="77"/>
      <c r="B1" s="188" t="s">
        <v>51</v>
      </c>
      <c r="C1" s="189"/>
      <c r="D1" s="189"/>
      <c r="E1" s="190"/>
    </row>
    <row r="2" spans="1:5" ht="15.75" x14ac:dyDescent="0.25">
      <c r="A2" s="77"/>
      <c r="B2" s="146" t="s">
        <v>52</v>
      </c>
      <c r="C2" s="147">
        <v>1</v>
      </c>
      <c r="D2" s="147">
        <v>2</v>
      </c>
      <c r="E2" s="148">
        <v>3</v>
      </c>
    </row>
    <row r="3" spans="1:5" ht="16.5" thickBot="1" x14ac:dyDescent="0.3">
      <c r="A3" s="77"/>
      <c r="B3" s="158" t="s">
        <v>121</v>
      </c>
      <c r="C3" s="159">
        <f>'תנאי סף - סל א'!C2</f>
        <v>0</v>
      </c>
      <c r="D3" s="159">
        <f>'תנאי סף - סל א'!D2</f>
        <v>0</v>
      </c>
      <c r="E3" s="160">
        <f>'תנאי סף - סל א'!E2</f>
        <v>0</v>
      </c>
    </row>
    <row r="4" spans="1:5" ht="15.75" x14ac:dyDescent="0.25">
      <c r="A4" s="77"/>
      <c r="B4" s="155" t="s">
        <v>118</v>
      </c>
      <c r="C4" s="156"/>
      <c r="D4" s="156"/>
      <c r="E4" s="157"/>
    </row>
    <row r="5" spans="1:5" ht="31.5" x14ac:dyDescent="0.25">
      <c r="A5" s="77"/>
      <c r="B5" s="149" t="s">
        <v>119</v>
      </c>
      <c r="C5" s="142"/>
      <c r="D5" s="142"/>
      <c r="E5" s="150"/>
    </row>
    <row r="6" spans="1:5" ht="31.5" x14ac:dyDescent="0.25">
      <c r="A6" s="83" t="s">
        <v>0</v>
      </c>
      <c r="B6" s="149" t="s">
        <v>120</v>
      </c>
      <c r="C6" s="142"/>
      <c r="D6" s="142"/>
      <c r="E6" s="150"/>
    </row>
    <row r="7" spans="1:5" ht="31.5" x14ac:dyDescent="0.25">
      <c r="A7" s="83"/>
      <c r="B7" s="149" t="s">
        <v>123</v>
      </c>
      <c r="C7" s="143">
        <f>C5*400+C6*600</f>
        <v>0</v>
      </c>
      <c r="D7" s="143">
        <f t="shared" ref="D7:E7" si="0">D5*400+D6*600</f>
        <v>0</v>
      </c>
      <c r="E7" s="151">
        <f t="shared" si="0"/>
        <v>0</v>
      </c>
    </row>
    <row r="8" spans="1:5" ht="15.75" x14ac:dyDescent="0.25">
      <c r="A8" s="84">
        <v>0.5</v>
      </c>
      <c r="B8" s="152" t="s">
        <v>5</v>
      </c>
      <c r="C8" s="163">
        <f>'איכות - סל א'!D9</f>
        <v>0</v>
      </c>
      <c r="D8" s="163">
        <f>'איכות - סל א'!F9</f>
        <v>0</v>
      </c>
      <c r="E8" s="164">
        <f>'איכות - סל א'!H9</f>
        <v>0</v>
      </c>
    </row>
    <row r="9" spans="1:5" ht="15.75" x14ac:dyDescent="0.25">
      <c r="A9" s="84">
        <v>0.5</v>
      </c>
      <c r="B9" s="152" t="s">
        <v>6</v>
      </c>
      <c r="C9" s="144" t="e">
        <f>($A$13/C7)*100</f>
        <v>#DIV/0!</v>
      </c>
      <c r="D9" s="144" t="e">
        <f>($A$13/D7)*100</f>
        <v>#DIV/0!</v>
      </c>
      <c r="E9" s="153" t="e">
        <f>($A$13/E7)*100</f>
        <v>#DIV/0!</v>
      </c>
    </row>
    <row r="10" spans="1:5" ht="15.75" x14ac:dyDescent="0.25">
      <c r="A10" s="77"/>
      <c r="B10" s="154" t="s">
        <v>7</v>
      </c>
      <c r="C10" s="145" t="e">
        <f>C8*$A$8+C9*$A$9</f>
        <v>#DIV/0!</v>
      </c>
      <c r="D10" s="145" t="e">
        <f t="shared" ref="D10:E10" si="1">D8*$A$8+D9*$A$9</f>
        <v>#DIV/0!</v>
      </c>
      <c r="E10" s="145" t="e">
        <f t="shared" si="1"/>
        <v>#DIV/0!</v>
      </c>
    </row>
    <row r="11" spans="1:5" ht="16.5" thickBot="1" x14ac:dyDescent="0.3">
      <c r="A11" s="77"/>
      <c r="B11" s="77"/>
      <c r="C11" s="77"/>
    </row>
    <row r="12" spans="1:5" ht="31.5" x14ac:dyDescent="0.25">
      <c r="A12" s="161" t="s">
        <v>122</v>
      </c>
      <c r="B12" s="77"/>
      <c r="C12" s="77"/>
    </row>
    <row r="13" spans="1:5" ht="16.5" thickBot="1" x14ac:dyDescent="0.3">
      <c r="A13" s="162">
        <f>MIN(C7:E7)</f>
        <v>0</v>
      </c>
      <c r="B13" s="77"/>
      <c r="C13" s="77"/>
    </row>
    <row r="14" spans="1:5" ht="15.75" x14ac:dyDescent="0.25">
      <c r="C14" s="77"/>
    </row>
  </sheetData>
  <mergeCells count="1">
    <mergeCell ref="B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rightToLeft="1" workbookViewId="0">
      <selection activeCell="G22" sqref="G22"/>
    </sheetView>
  </sheetViews>
  <sheetFormatPr defaultColWidth="16.5" defaultRowHeight="14.25" x14ac:dyDescent="0.2"/>
  <cols>
    <col min="2" max="2" width="51.75" customWidth="1"/>
    <col min="8" max="8" width="34.5" customWidth="1"/>
  </cols>
  <sheetData>
    <row r="1" spans="1:8" ht="15.75" x14ac:dyDescent="0.2">
      <c r="A1" s="191" t="s">
        <v>14</v>
      </c>
      <c r="B1" s="53" t="s">
        <v>42</v>
      </c>
      <c r="C1" s="54">
        <v>1</v>
      </c>
      <c r="D1" s="54">
        <v>2</v>
      </c>
      <c r="E1" s="54">
        <v>3</v>
      </c>
    </row>
    <row r="2" spans="1:8" ht="15.75" x14ac:dyDescent="0.2">
      <c r="A2" s="192"/>
      <c r="B2" s="55" t="s">
        <v>17</v>
      </c>
      <c r="C2" s="56"/>
      <c r="D2" s="56"/>
      <c r="E2" s="56"/>
    </row>
    <row r="3" spans="1:8" ht="15.75" x14ac:dyDescent="0.2">
      <c r="A3" s="192"/>
      <c r="B3" s="57" t="s">
        <v>43</v>
      </c>
      <c r="C3" s="56"/>
      <c r="D3" s="56"/>
      <c r="E3" s="56"/>
    </row>
    <row r="4" spans="1:8" ht="15.75" x14ac:dyDescent="0.2">
      <c r="A4" s="192"/>
      <c r="B4" s="58" t="s">
        <v>44</v>
      </c>
      <c r="C4" s="56"/>
      <c r="D4" s="56"/>
      <c r="E4" s="56"/>
    </row>
    <row r="5" spans="1:8" ht="15.75" x14ac:dyDescent="0.2">
      <c r="A5" s="192"/>
      <c r="B5" s="55" t="s">
        <v>45</v>
      </c>
      <c r="C5" s="59"/>
      <c r="D5" s="59"/>
      <c r="E5" s="59"/>
    </row>
    <row r="6" spans="1:8" ht="16.5" thickBot="1" x14ac:dyDescent="0.25">
      <c r="A6" s="193"/>
      <c r="B6" s="60" t="s">
        <v>46</v>
      </c>
      <c r="C6" s="61"/>
      <c r="D6" s="61"/>
      <c r="E6" s="61"/>
    </row>
    <row r="7" spans="1:8" ht="16.5" thickBot="1" x14ac:dyDescent="0.25">
      <c r="A7" s="112" t="s">
        <v>54</v>
      </c>
      <c r="B7" s="115" t="s">
        <v>47</v>
      </c>
      <c r="C7" s="115"/>
      <c r="D7" s="115"/>
      <c r="E7" s="116"/>
    </row>
    <row r="8" spans="1:8" ht="15.75" x14ac:dyDescent="0.2">
      <c r="A8" s="63" t="s">
        <v>55</v>
      </c>
      <c r="B8" s="64" t="s">
        <v>53</v>
      </c>
      <c r="C8" s="65"/>
      <c r="D8" s="65"/>
      <c r="E8" s="99"/>
      <c r="H8" s="95"/>
    </row>
    <row r="9" spans="1:8" ht="47.25" x14ac:dyDescent="0.2">
      <c r="A9" s="66" t="s">
        <v>56</v>
      </c>
      <c r="B9" s="67" t="s">
        <v>57</v>
      </c>
      <c r="C9" s="68"/>
      <c r="D9" s="68"/>
      <c r="E9" s="100"/>
      <c r="H9" s="93"/>
    </row>
    <row r="10" spans="1:8" ht="78.75" x14ac:dyDescent="0.2">
      <c r="A10" s="66" t="s">
        <v>58</v>
      </c>
      <c r="B10" s="67" t="s">
        <v>59</v>
      </c>
      <c r="C10" s="68"/>
      <c r="D10" s="68"/>
      <c r="E10" s="100"/>
      <c r="H10" s="96"/>
    </row>
    <row r="11" spans="1:8" ht="79.5" thickBot="1" x14ac:dyDescent="0.25">
      <c r="A11" s="69" t="s">
        <v>60</v>
      </c>
      <c r="B11" s="70" t="s">
        <v>64</v>
      </c>
      <c r="C11" s="71"/>
      <c r="D11" s="71"/>
      <c r="E11" s="101"/>
      <c r="H11" s="96"/>
    </row>
    <row r="12" spans="1:8" ht="16.5" thickBot="1" x14ac:dyDescent="0.25">
      <c r="A12" s="62"/>
      <c r="B12" s="137" t="s">
        <v>92</v>
      </c>
      <c r="C12" s="137"/>
      <c r="D12" s="137"/>
      <c r="E12" s="138"/>
      <c r="H12" s="96"/>
    </row>
    <row r="13" spans="1:8" ht="31.5" x14ac:dyDescent="0.2">
      <c r="A13" s="63">
        <v>6.7</v>
      </c>
      <c r="B13" s="136" t="s">
        <v>93</v>
      </c>
      <c r="C13" s="65"/>
      <c r="D13" s="65"/>
      <c r="E13" s="99"/>
      <c r="H13" s="93"/>
    </row>
    <row r="14" spans="1:8" ht="15.75" x14ac:dyDescent="0.2">
      <c r="A14" s="66" t="s">
        <v>94</v>
      </c>
      <c r="B14" s="67" t="s">
        <v>97</v>
      </c>
      <c r="C14" s="68"/>
      <c r="D14" s="68"/>
      <c r="E14" s="100"/>
      <c r="H14" s="96"/>
    </row>
    <row r="15" spans="1:8" ht="31.5" x14ac:dyDescent="0.2">
      <c r="A15" s="66" t="s">
        <v>95</v>
      </c>
      <c r="B15" s="67" t="s">
        <v>98</v>
      </c>
      <c r="C15" s="68"/>
      <c r="D15" s="68"/>
      <c r="E15" s="100"/>
      <c r="H15" s="96"/>
    </row>
    <row r="16" spans="1:8" ht="48" thickBot="1" x14ac:dyDescent="0.25">
      <c r="A16" s="69" t="s">
        <v>96</v>
      </c>
      <c r="B16" s="70" t="s">
        <v>99</v>
      </c>
      <c r="C16" s="71"/>
      <c r="D16" s="71"/>
      <c r="E16" s="101"/>
      <c r="H16" s="96"/>
    </row>
    <row r="17" spans="1:8" ht="15.75" x14ac:dyDescent="0.2">
      <c r="A17" s="63" t="s">
        <v>63</v>
      </c>
      <c r="B17" s="136" t="s">
        <v>100</v>
      </c>
      <c r="C17" s="65"/>
      <c r="D17" s="65"/>
      <c r="E17" s="99"/>
      <c r="H17" s="93"/>
    </row>
    <row r="18" spans="1:8" ht="63" x14ac:dyDescent="0.2">
      <c r="A18" s="66" t="s">
        <v>101</v>
      </c>
      <c r="B18" s="67" t="s">
        <v>111</v>
      </c>
      <c r="C18" s="68"/>
      <c r="D18" s="68"/>
      <c r="E18" s="100"/>
      <c r="H18" s="96"/>
    </row>
    <row r="19" spans="1:8" ht="31.5" x14ac:dyDescent="0.2">
      <c r="A19" s="66" t="s">
        <v>102</v>
      </c>
      <c r="B19" s="67" t="s">
        <v>98</v>
      </c>
      <c r="C19" s="68"/>
      <c r="D19" s="68"/>
      <c r="E19" s="100"/>
      <c r="H19" s="96"/>
    </row>
    <row r="20" spans="1:8" ht="48" thickBot="1" x14ac:dyDescent="0.25">
      <c r="A20" s="69" t="s">
        <v>103</v>
      </c>
      <c r="B20" s="70" t="s">
        <v>112</v>
      </c>
      <c r="C20" s="71"/>
      <c r="D20" s="71"/>
      <c r="E20" s="101"/>
      <c r="H20" s="96"/>
    </row>
    <row r="21" spans="1:8" ht="31.5" x14ac:dyDescent="0.2">
      <c r="A21" s="63" t="s">
        <v>104</v>
      </c>
      <c r="B21" s="136" t="s">
        <v>113</v>
      </c>
      <c r="C21" s="65"/>
      <c r="D21" s="65"/>
      <c r="E21" s="99"/>
      <c r="H21" s="93"/>
    </row>
    <row r="22" spans="1:8" ht="15.75" x14ac:dyDescent="0.2">
      <c r="A22" s="66" t="s">
        <v>105</v>
      </c>
      <c r="B22" s="67" t="s">
        <v>114</v>
      </c>
      <c r="C22" s="68"/>
      <c r="D22" s="68"/>
      <c r="E22" s="100"/>
      <c r="H22" s="96"/>
    </row>
    <row r="23" spans="1:8" ht="31.5" x14ac:dyDescent="0.2">
      <c r="A23" s="66" t="s">
        <v>106</v>
      </c>
      <c r="B23" s="67" t="s">
        <v>98</v>
      </c>
      <c r="C23" s="68"/>
      <c r="D23" s="68"/>
      <c r="E23" s="100"/>
      <c r="H23" s="96"/>
    </row>
    <row r="24" spans="1:8" ht="32.25" thickBot="1" x14ac:dyDescent="0.25">
      <c r="A24" s="69" t="s">
        <v>107</v>
      </c>
      <c r="B24" s="70" t="s">
        <v>115</v>
      </c>
      <c r="C24" s="71"/>
      <c r="D24" s="71"/>
      <c r="E24" s="101"/>
      <c r="H24" s="93"/>
    </row>
    <row r="25" spans="1:8" ht="47.25" x14ac:dyDescent="0.2">
      <c r="A25" s="91" t="s">
        <v>108</v>
      </c>
      <c r="B25" s="103" t="s">
        <v>116</v>
      </c>
      <c r="C25" s="110"/>
      <c r="D25" s="110"/>
      <c r="E25" s="111"/>
      <c r="H25" s="96"/>
    </row>
    <row r="26" spans="1:8" ht="15.75" x14ac:dyDescent="0.2">
      <c r="A26" s="66" t="s">
        <v>109</v>
      </c>
      <c r="B26" s="67" t="s">
        <v>114</v>
      </c>
      <c r="C26" s="68"/>
      <c r="D26" s="68"/>
      <c r="E26" s="100"/>
      <c r="H26" s="97"/>
    </row>
    <row r="27" spans="1:8" ht="32.25" thickBot="1" x14ac:dyDescent="0.25">
      <c r="A27" s="69" t="s">
        <v>110</v>
      </c>
      <c r="B27" s="70" t="s">
        <v>117</v>
      </c>
      <c r="C27" s="71"/>
      <c r="D27" s="71"/>
      <c r="E27" s="101"/>
      <c r="H27" s="97"/>
    </row>
    <row r="28" spans="1:8" ht="16.5" thickBot="1" x14ac:dyDescent="0.25">
      <c r="A28" s="72">
        <v>7</v>
      </c>
      <c r="B28" s="139" t="s">
        <v>48</v>
      </c>
      <c r="C28" s="140"/>
      <c r="D28" s="140"/>
      <c r="E28" s="141"/>
      <c r="H28" s="98"/>
    </row>
    <row r="29" spans="1:8" ht="15.75" x14ac:dyDescent="0.2">
      <c r="A29" s="73">
        <v>7.1</v>
      </c>
      <c r="B29" s="133" t="s">
        <v>72</v>
      </c>
      <c r="C29" s="65"/>
      <c r="D29" s="65"/>
      <c r="E29" s="99"/>
    </row>
    <row r="30" spans="1:8" ht="78.75" x14ac:dyDescent="0.2">
      <c r="A30" s="74">
        <v>7.2</v>
      </c>
      <c r="B30" s="132" t="s">
        <v>73</v>
      </c>
      <c r="C30" s="68"/>
      <c r="D30" s="68"/>
      <c r="E30" s="100"/>
    </row>
    <row r="31" spans="1:8" ht="47.25" x14ac:dyDescent="0.2">
      <c r="A31" s="74">
        <v>7.3</v>
      </c>
      <c r="B31" s="132" t="s">
        <v>49</v>
      </c>
      <c r="C31" s="68"/>
      <c r="D31" s="68"/>
      <c r="E31" s="100"/>
    </row>
    <row r="32" spans="1:8" ht="31.5" x14ac:dyDescent="0.2">
      <c r="A32" s="74">
        <v>7.4</v>
      </c>
      <c r="B32" s="132" t="s">
        <v>74</v>
      </c>
      <c r="C32" s="68"/>
      <c r="D32" s="68"/>
      <c r="E32" s="100"/>
    </row>
    <row r="33" spans="1:5" ht="47.25" x14ac:dyDescent="0.2">
      <c r="A33" s="74" t="s">
        <v>75</v>
      </c>
      <c r="B33" s="132" t="s">
        <v>78</v>
      </c>
      <c r="C33" s="68"/>
      <c r="D33" s="68"/>
      <c r="E33" s="100"/>
    </row>
    <row r="34" spans="1:5" ht="63" x14ac:dyDescent="0.2">
      <c r="A34" s="74" t="s">
        <v>76</v>
      </c>
      <c r="B34" s="132" t="s">
        <v>79</v>
      </c>
      <c r="C34" s="68"/>
      <c r="D34" s="68"/>
      <c r="E34" s="100"/>
    </row>
    <row r="35" spans="1:5" ht="157.5" x14ac:dyDescent="0.2">
      <c r="A35" s="74" t="s">
        <v>77</v>
      </c>
      <c r="B35" s="132" t="s">
        <v>80</v>
      </c>
      <c r="C35" s="68"/>
      <c r="D35" s="68"/>
      <c r="E35" s="100"/>
    </row>
    <row r="36" spans="1:5" ht="31.5" x14ac:dyDescent="0.2">
      <c r="A36" s="74">
        <v>7.5</v>
      </c>
      <c r="B36" s="132" t="s">
        <v>81</v>
      </c>
      <c r="C36" s="68"/>
      <c r="D36" s="68"/>
      <c r="E36" s="100"/>
    </row>
    <row r="37" spans="1:5" ht="110.25" x14ac:dyDescent="0.2">
      <c r="A37" s="74">
        <v>7.6</v>
      </c>
      <c r="B37" s="132" t="s">
        <v>82</v>
      </c>
      <c r="C37" s="68"/>
      <c r="D37" s="68"/>
      <c r="E37" s="100"/>
    </row>
    <row r="38" spans="1:5" ht="63" x14ac:dyDescent="0.2">
      <c r="A38" s="74">
        <v>7.7</v>
      </c>
      <c r="B38" s="132" t="s">
        <v>83</v>
      </c>
      <c r="C38" s="68"/>
      <c r="D38" s="68"/>
      <c r="E38" s="100"/>
    </row>
    <row r="39" spans="1:5" ht="47.25" x14ac:dyDescent="0.2">
      <c r="A39" s="74">
        <v>7.8</v>
      </c>
      <c r="B39" s="132" t="s">
        <v>84</v>
      </c>
      <c r="C39" s="68"/>
      <c r="D39" s="68"/>
      <c r="E39" s="100"/>
    </row>
    <row r="40" spans="1:5" ht="47.25" x14ac:dyDescent="0.2">
      <c r="A40" s="74">
        <v>7.9</v>
      </c>
      <c r="B40" s="132" t="s">
        <v>85</v>
      </c>
      <c r="C40" s="68"/>
      <c r="D40" s="68"/>
      <c r="E40" s="100"/>
    </row>
    <row r="41" spans="1:5" ht="31.5" x14ac:dyDescent="0.2">
      <c r="A41" s="127">
        <v>7.1</v>
      </c>
      <c r="B41" s="132" t="s">
        <v>86</v>
      </c>
      <c r="C41" s="68"/>
      <c r="D41" s="68"/>
      <c r="E41" s="100"/>
    </row>
    <row r="42" spans="1:5" ht="15.75" x14ac:dyDescent="0.2">
      <c r="A42" s="74">
        <v>7.11</v>
      </c>
      <c r="B42" s="132" t="s">
        <v>87</v>
      </c>
      <c r="C42" s="68"/>
      <c r="D42" s="68"/>
      <c r="E42" s="100"/>
    </row>
    <row r="43" spans="1:5" ht="31.5" x14ac:dyDescent="0.2">
      <c r="A43" s="74">
        <v>7.12</v>
      </c>
      <c r="B43" s="132" t="s">
        <v>88</v>
      </c>
      <c r="C43" s="68"/>
      <c r="D43" s="68"/>
      <c r="E43" s="100"/>
    </row>
    <row r="44" spans="1:5" ht="15.75" x14ac:dyDescent="0.2">
      <c r="A44" s="74">
        <v>7.13</v>
      </c>
      <c r="B44" s="132" t="s">
        <v>89</v>
      </c>
      <c r="C44" s="68"/>
      <c r="D44" s="68"/>
      <c r="E44" s="100"/>
    </row>
    <row r="45" spans="1:5" ht="63" x14ac:dyDescent="0.2">
      <c r="A45" s="75">
        <v>7.14</v>
      </c>
      <c r="B45" s="132" t="s">
        <v>50</v>
      </c>
      <c r="C45" s="68"/>
      <c r="D45" s="68"/>
      <c r="E45" s="100"/>
    </row>
    <row r="46" spans="1:5" ht="31.5" x14ac:dyDescent="0.2">
      <c r="A46" s="76">
        <v>7.15</v>
      </c>
      <c r="B46" s="132" t="s">
        <v>90</v>
      </c>
      <c r="C46" s="68"/>
      <c r="D46" s="68"/>
      <c r="E46" s="100"/>
    </row>
    <row r="47" spans="1:5" ht="79.5" thickBot="1" x14ac:dyDescent="0.25">
      <c r="A47" s="134">
        <v>7.16</v>
      </c>
      <c r="B47" s="135" t="s">
        <v>91</v>
      </c>
      <c r="C47" s="71"/>
      <c r="D47" s="71"/>
      <c r="E47" s="101"/>
    </row>
  </sheetData>
  <mergeCells count="1">
    <mergeCell ref="A1:A6"/>
  </mergeCells>
  <conditionalFormatting sqref="C8:C11 C13:E27">
    <cfRule type="containsText" dxfId="100" priority="106" stopIfTrue="1" operator="containsText" text="V">
      <formula>NOT(ISERROR(SEARCH("V",C8)))</formula>
    </cfRule>
    <cfRule type="containsText" dxfId="99" priority="107" stopIfTrue="1" operator="containsText" text="X">
      <formula>NOT(ISERROR(SEARCH("X",C8)))</formula>
    </cfRule>
    <cfRule type="notContainsBlanks" dxfId="98" priority="108" stopIfTrue="1">
      <formula>LEN(TRIM(C8))&gt;0</formula>
    </cfRule>
  </conditionalFormatting>
  <conditionalFormatting sqref="C10:C11">
    <cfRule type="containsText" dxfId="97" priority="103" stopIfTrue="1" operator="containsText" text="V">
      <formula>NOT(ISERROR(SEARCH("V",C10)))</formula>
    </cfRule>
    <cfRule type="containsText" dxfId="96" priority="104" stopIfTrue="1" operator="containsText" text="X">
      <formula>NOT(ISERROR(SEARCH("X",C10)))</formula>
    </cfRule>
    <cfRule type="notContainsBlanks" dxfId="95" priority="105" stopIfTrue="1">
      <formula>LEN(TRIM(C10))&gt;0</formula>
    </cfRule>
  </conditionalFormatting>
  <conditionalFormatting sqref="C9">
    <cfRule type="containsText" dxfId="94" priority="100" stopIfTrue="1" operator="containsText" text="V">
      <formula>NOT(ISERROR(SEARCH("V",C9)))</formula>
    </cfRule>
    <cfRule type="containsText" dxfId="93" priority="101" stopIfTrue="1" operator="containsText" text="X">
      <formula>NOT(ISERROR(SEARCH("X",C9)))</formula>
    </cfRule>
    <cfRule type="notContainsBlanks" dxfId="92" priority="102" stopIfTrue="1">
      <formula>LEN(TRIM(C9))&gt;0</formula>
    </cfRule>
  </conditionalFormatting>
  <conditionalFormatting sqref="D8:D11">
    <cfRule type="containsText" dxfId="91" priority="97" stopIfTrue="1" operator="containsText" text="V">
      <formula>NOT(ISERROR(SEARCH("V",D8)))</formula>
    </cfRule>
    <cfRule type="containsText" dxfId="90" priority="98" stopIfTrue="1" operator="containsText" text="X">
      <formula>NOT(ISERROR(SEARCH("X",D8)))</formula>
    </cfRule>
    <cfRule type="notContainsBlanks" dxfId="89" priority="99" stopIfTrue="1">
      <formula>LEN(TRIM(D8))&gt;0</formula>
    </cfRule>
  </conditionalFormatting>
  <conditionalFormatting sqref="D10:D11">
    <cfRule type="containsText" dxfId="88" priority="94" stopIfTrue="1" operator="containsText" text="V">
      <formula>NOT(ISERROR(SEARCH("V",D10)))</formula>
    </cfRule>
    <cfRule type="containsText" dxfId="87" priority="95" stopIfTrue="1" operator="containsText" text="X">
      <formula>NOT(ISERROR(SEARCH("X",D10)))</formula>
    </cfRule>
    <cfRule type="notContainsBlanks" dxfId="86" priority="96" stopIfTrue="1">
      <formula>LEN(TRIM(D10))&gt;0</formula>
    </cfRule>
  </conditionalFormatting>
  <conditionalFormatting sqref="D9">
    <cfRule type="containsText" dxfId="85" priority="91" stopIfTrue="1" operator="containsText" text="V">
      <formula>NOT(ISERROR(SEARCH("V",D9)))</formula>
    </cfRule>
    <cfRule type="containsText" dxfId="84" priority="92" stopIfTrue="1" operator="containsText" text="X">
      <formula>NOT(ISERROR(SEARCH("X",D9)))</formula>
    </cfRule>
    <cfRule type="notContainsBlanks" dxfId="83" priority="93" stopIfTrue="1">
      <formula>LEN(TRIM(D9))&gt;0</formula>
    </cfRule>
  </conditionalFormatting>
  <conditionalFormatting sqref="E8:E11">
    <cfRule type="containsText" dxfId="82" priority="88" stopIfTrue="1" operator="containsText" text="V">
      <formula>NOT(ISERROR(SEARCH("V",E8)))</formula>
    </cfRule>
    <cfRule type="containsText" dxfId="81" priority="89" stopIfTrue="1" operator="containsText" text="X">
      <formula>NOT(ISERROR(SEARCH("X",E8)))</formula>
    </cfRule>
    <cfRule type="notContainsBlanks" dxfId="80" priority="90" stopIfTrue="1">
      <formula>LEN(TRIM(E8))&gt;0</formula>
    </cfRule>
  </conditionalFormatting>
  <conditionalFormatting sqref="E10:E11">
    <cfRule type="containsText" dxfId="79" priority="85" stopIfTrue="1" operator="containsText" text="V">
      <formula>NOT(ISERROR(SEARCH("V",E10)))</formula>
    </cfRule>
    <cfRule type="containsText" dxfId="78" priority="86" stopIfTrue="1" operator="containsText" text="X">
      <formula>NOT(ISERROR(SEARCH("X",E10)))</formula>
    </cfRule>
    <cfRule type="notContainsBlanks" dxfId="77" priority="87" stopIfTrue="1">
      <formula>LEN(TRIM(E10))&gt;0</formula>
    </cfRule>
  </conditionalFormatting>
  <conditionalFormatting sqref="E9">
    <cfRule type="containsText" dxfId="76" priority="82" stopIfTrue="1" operator="containsText" text="V">
      <formula>NOT(ISERROR(SEARCH("V",E9)))</formula>
    </cfRule>
    <cfRule type="containsText" dxfId="75" priority="83" stopIfTrue="1" operator="containsText" text="X">
      <formula>NOT(ISERROR(SEARCH("X",E9)))</formula>
    </cfRule>
    <cfRule type="notContainsBlanks" dxfId="74" priority="84" stopIfTrue="1">
      <formula>LEN(TRIM(E9))&gt;0</formula>
    </cfRule>
  </conditionalFormatting>
  <conditionalFormatting sqref="C7">
    <cfRule type="containsText" dxfId="73" priority="78" operator="containsText" text="ל.ר.">
      <formula>NOT(ISERROR(SEARCH("ל.ר.",C7)))</formula>
    </cfRule>
    <cfRule type="containsText" dxfId="72" priority="79" operator="containsText" text="$">
      <formula>NOT(ISERROR(SEARCH("$",C7)))</formula>
    </cfRule>
    <cfRule type="containsText" dxfId="71" priority="80" operator="containsText" text="X">
      <formula>NOT(ISERROR(SEARCH("X",C7)))</formula>
    </cfRule>
    <cfRule type="containsText" dxfId="70" priority="81" operator="containsText" text="V">
      <formula>NOT(ISERROR(SEARCH("V",C7)))</formula>
    </cfRule>
  </conditionalFormatting>
  <conditionalFormatting sqref="D7">
    <cfRule type="containsText" dxfId="69" priority="74" operator="containsText" text="ל.ר.">
      <formula>NOT(ISERROR(SEARCH("ל.ר.",D7)))</formula>
    </cfRule>
    <cfRule type="containsText" dxfId="68" priority="75" operator="containsText" text="$">
      <formula>NOT(ISERROR(SEARCH("$",D7)))</formula>
    </cfRule>
    <cfRule type="containsText" dxfId="67" priority="76" operator="containsText" text="X">
      <formula>NOT(ISERROR(SEARCH("X",D7)))</formula>
    </cfRule>
    <cfRule type="containsText" dxfId="66" priority="77" operator="containsText" text="V">
      <formula>NOT(ISERROR(SEARCH("V",D7)))</formula>
    </cfRule>
  </conditionalFormatting>
  <conditionalFormatting sqref="E7">
    <cfRule type="containsText" dxfId="65" priority="70" operator="containsText" text="ל.ר.">
      <formula>NOT(ISERROR(SEARCH("ל.ר.",E7)))</formula>
    </cfRule>
    <cfRule type="containsText" dxfId="64" priority="71" operator="containsText" text="$">
      <formula>NOT(ISERROR(SEARCH("$",E7)))</formula>
    </cfRule>
    <cfRule type="containsText" dxfId="63" priority="72" operator="containsText" text="X">
      <formula>NOT(ISERROR(SEARCH("X",E7)))</formula>
    </cfRule>
    <cfRule type="containsText" dxfId="62" priority="73" operator="containsText" text="V">
      <formula>NOT(ISERROR(SEARCH("V",E7)))</formula>
    </cfRule>
  </conditionalFormatting>
  <conditionalFormatting sqref="C12">
    <cfRule type="containsText" dxfId="61" priority="66" operator="containsText" text="ל.ר.">
      <formula>NOT(ISERROR(SEARCH("ל.ר.",C12)))</formula>
    </cfRule>
    <cfRule type="containsText" dxfId="60" priority="67" operator="containsText" text="$">
      <formula>NOT(ISERROR(SEARCH("$",C12)))</formula>
    </cfRule>
    <cfRule type="containsText" dxfId="59" priority="68" operator="containsText" text="X">
      <formula>NOT(ISERROR(SEARCH("X",C12)))</formula>
    </cfRule>
    <cfRule type="containsText" dxfId="58" priority="69" operator="containsText" text="V">
      <formula>NOT(ISERROR(SEARCH("V",C12)))</formula>
    </cfRule>
  </conditionalFormatting>
  <conditionalFormatting sqref="D12">
    <cfRule type="containsText" dxfId="57" priority="62" operator="containsText" text="ל.ר.">
      <formula>NOT(ISERROR(SEARCH("ל.ר.",D12)))</formula>
    </cfRule>
    <cfRule type="containsText" dxfId="56" priority="63" operator="containsText" text="$">
      <formula>NOT(ISERROR(SEARCH("$",D12)))</formula>
    </cfRule>
    <cfRule type="containsText" dxfId="55" priority="64" operator="containsText" text="X">
      <formula>NOT(ISERROR(SEARCH("X",D12)))</formula>
    </cfRule>
    <cfRule type="containsText" dxfId="54" priority="65" operator="containsText" text="V">
      <formula>NOT(ISERROR(SEARCH("V",D12)))</formula>
    </cfRule>
  </conditionalFormatting>
  <conditionalFormatting sqref="E12">
    <cfRule type="containsText" dxfId="53" priority="58" operator="containsText" text="ל.ר.">
      <formula>NOT(ISERROR(SEARCH("ל.ר.",E12)))</formula>
    </cfRule>
    <cfRule type="containsText" dxfId="52" priority="59" operator="containsText" text="$">
      <formula>NOT(ISERROR(SEARCH("$",E12)))</formula>
    </cfRule>
    <cfRule type="containsText" dxfId="51" priority="60" operator="containsText" text="X">
      <formula>NOT(ISERROR(SEARCH("X",E12)))</formula>
    </cfRule>
    <cfRule type="containsText" dxfId="50" priority="61" operator="containsText" text="V">
      <formula>NOT(ISERROR(SEARCH("V",E12)))</formula>
    </cfRule>
  </conditionalFormatting>
  <conditionalFormatting sqref="C28">
    <cfRule type="containsText" dxfId="49" priority="54" operator="containsText" text="ל.ר.">
      <formula>NOT(ISERROR(SEARCH("ל.ר.",C28)))</formula>
    </cfRule>
    <cfRule type="containsText" dxfId="48" priority="55" operator="containsText" text="$">
      <formula>NOT(ISERROR(SEARCH("$",C28)))</formula>
    </cfRule>
    <cfRule type="containsText" dxfId="47" priority="56" operator="containsText" text="X">
      <formula>NOT(ISERROR(SEARCH("X",C28)))</formula>
    </cfRule>
    <cfRule type="containsText" dxfId="46" priority="57" operator="containsText" text="V">
      <formula>NOT(ISERROR(SEARCH("V",C28)))</formula>
    </cfRule>
  </conditionalFormatting>
  <conditionalFormatting sqref="D28">
    <cfRule type="containsText" dxfId="45" priority="50" operator="containsText" text="ל.ר.">
      <formula>NOT(ISERROR(SEARCH("ל.ר.",D28)))</formula>
    </cfRule>
    <cfRule type="containsText" dxfId="44" priority="51" operator="containsText" text="$">
      <formula>NOT(ISERROR(SEARCH("$",D28)))</formula>
    </cfRule>
    <cfRule type="containsText" dxfId="43" priority="52" operator="containsText" text="X">
      <formula>NOT(ISERROR(SEARCH("X",D28)))</formula>
    </cfRule>
    <cfRule type="containsText" dxfId="42" priority="53" operator="containsText" text="V">
      <formula>NOT(ISERROR(SEARCH("V",D28)))</formula>
    </cfRule>
  </conditionalFormatting>
  <conditionalFormatting sqref="E28">
    <cfRule type="containsText" dxfId="41" priority="46" operator="containsText" text="ל.ר.">
      <formula>NOT(ISERROR(SEARCH("ל.ר.",E28)))</formula>
    </cfRule>
    <cfRule type="containsText" dxfId="40" priority="47" operator="containsText" text="$">
      <formula>NOT(ISERROR(SEARCH("$",E28)))</formula>
    </cfRule>
    <cfRule type="containsText" dxfId="39" priority="48" operator="containsText" text="X">
      <formula>NOT(ISERROR(SEARCH("X",E28)))</formula>
    </cfRule>
    <cfRule type="containsText" dxfId="38" priority="49" operator="containsText" text="V">
      <formula>NOT(ISERROR(SEARCH("V",E28)))</formula>
    </cfRule>
  </conditionalFormatting>
  <conditionalFormatting sqref="C30:C47">
    <cfRule type="containsText" dxfId="37" priority="43" stopIfTrue="1" operator="containsText" text="V">
      <formula>NOT(ISERROR(SEARCH("V",C30)))</formula>
    </cfRule>
    <cfRule type="containsText" dxfId="36" priority="44" stopIfTrue="1" operator="containsText" text="X">
      <formula>NOT(ISERROR(SEARCH("X",C30)))</formula>
    </cfRule>
    <cfRule type="notContainsBlanks" dxfId="35" priority="45" stopIfTrue="1">
      <formula>LEN(TRIM(C30))&gt;0</formula>
    </cfRule>
  </conditionalFormatting>
  <conditionalFormatting sqref="C29">
    <cfRule type="containsText" dxfId="34" priority="40" stopIfTrue="1" operator="containsText" text="V">
      <formula>NOT(ISERROR(SEARCH("V",C29)))</formula>
    </cfRule>
    <cfRule type="containsText" dxfId="33" priority="41" stopIfTrue="1" operator="containsText" text="X">
      <formula>NOT(ISERROR(SEARCH("X",C29)))</formula>
    </cfRule>
    <cfRule type="notContainsBlanks" dxfId="32" priority="42" stopIfTrue="1">
      <formula>LEN(TRIM(C29))&gt;0</formula>
    </cfRule>
  </conditionalFormatting>
  <conditionalFormatting sqref="D30:D47">
    <cfRule type="containsText" dxfId="31" priority="37" stopIfTrue="1" operator="containsText" text="V">
      <formula>NOT(ISERROR(SEARCH("V",D30)))</formula>
    </cfRule>
    <cfRule type="containsText" dxfId="30" priority="38" stopIfTrue="1" operator="containsText" text="X">
      <formula>NOT(ISERROR(SEARCH("X",D30)))</formula>
    </cfRule>
    <cfRule type="notContainsBlanks" dxfId="29" priority="39" stopIfTrue="1">
      <formula>LEN(TRIM(D30))&gt;0</formula>
    </cfRule>
  </conditionalFormatting>
  <conditionalFormatting sqref="D29">
    <cfRule type="containsText" dxfId="28" priority="34" stopIfTrue="1" operator="containsText" text="V">
      <formula>NOT(ISERROR(SEARCH("V",D29)))</formula>
    </cfRule>
    <cfRule type="containsText" dxfId="27" priority="35" stopIfTrue="1" operator="containsText" text="X">
      <formula>NOT(ISERROR(SEARCH("X",D29)))</formula>
    </cfRule>
    <cfRule type="notContainsBlanks" dxfId="26" priority="36" stopIfTrue="1">
      <formula>LEN(TRIM(D29))&gt;0</formula>
    </cfRule>
  </conditionalFormatting>
  <conditionalFormatting sqref="E30:E47">
    <cfRule type="containsText" dxfId="25" priority="31" stopIfTrue="1" operator="containsText" text="V">
      <formula>NOT(ISERROR(SEARCH("V",E30)))</formula>
    </cfRule>
    <cfRule type="containsText" dxfId="24" priority="32" stopIfTrue="1" operator="containsText" text="X">
      <formula>NOT(ISERROR(SEARCH("X",E30)))</formula>
    </cfRule>
    <cfRule type="notContainsBlanks" dxfId="23" priority="33" stopIfTrue="1">
      <formula>LEN(TRIM(E30))&gt;0</formula>
    </cfRule>
  </conditionalFormatting>
  <conditionalFormatting sqref="E29">
    <cfRule type="containsText" dxfId="22" priority="28" stopIfTrue="1" operator="containsText" text="V">
      <formula>NOT(ISERROR(SEARCH("V",E29)))</formula>
    </cfRule>
    <cfRule type="containsText" dxfId="21" priority="29" stopIfTrue="1" operator="containsText" text="X">
      <formula>NOT(ISERROR(SEARCH("X",E29)))</formula>
    </cfRule>
    <cfRule type="notContainsBlanks" dxfId="20" priority="30" stopIfTrue="1">
      <formula>LEN(TRIM(E29))&gt;0</formula>
    </cfRule>
  </conditionalFormatting>
  <conditionalFormatting sqref="C15:C16">
    <cfRule type="containsText" dxfId="19" priority="22" stopIfTrue="1" operator="containsText" text="V">
      <formula>NOT(ISERROR(SEARCH("V",C15)))</formula>
    </cfRule>
    <cfRule type="containsText" dxfId="18" priority="23" stopIfTrue="1" operator="containsText" text="X">
      <formula>NOT(ISERROR(SEARCH("X",C15)))</formula>
    </cfRule>
    <cfRule type="notContainsBlanks" dxfId="17" priority="24" stopIfTrue="1">
      <formula>LEN(TRIM(C15))&gt;0</formula>
    </cfRule>
  </conditionalFormatting>
  <conditionalFormatting sqref="C14">
    <cfRule type="containsText" dxfId="16" priority="19" stopIfTrue="1" operator="containsText" text="V">
      <formula>NOT(ISERROR(SEARCH("V",C14)))</formula>
    </cfRule>
    <cfRule type="containsText" dxfId="15" priority="20" stopIfTrue="1" operator="containsText" text="X">
      <formula>NOT(ISERROR(SEARCH("X",C14)))</formula>
    </cfRule>
    <cfRule type="notContainsBlanks" dxfId="14" priority="21" stopIfTrue="1">
      <formula>LEN(TRIM(C14))&gt;0</formula>
    </cfRule>
  </conditionalFormatting>
  <conditionalFormatting sqref="D15:D16">
    <cfRule type="containsText" dxfId="13" priority="13" stopIfTrue="1" operator="containsText" text="V">
      <formula>NOT(ISERROR(SEARCH("V",D15)))</formula>
    </cfRule>
    <cfRule type="containsText" dxfId="12" priority="14" stopIfTrue="1" operator="containsText" text="X">
      <formula>NOT(ISERROR(SEARCH("X",D15)))</formula>
    </cfRule>
    <cfRule type="notContainsBlanks" dxfId="11" priority="15" stopIfTrue="1">
      <formula>LEN(TRIM(D15))&gt;0</formula>
    </cfRule>
  </conditionalFormatting>
  <conditionalFormatting sqref="D14">
    <cfRule type="containsText" dxfId="10" priority="10" stopIfTrue="1" operator="containsText" text="V">
      <formula>NOT(ISERROR(SEARCH("V",D14)))</formula>
    </cfRule>
    <cfRule type="containsText" dxfId="9" priority="11" stopIfTrue="1" operator="containsText" text="X">
      <formula>NOT(ISERROR(SEARCH("X",D14)))</formula>
    </cfRule>
    <cfRule type="notContainsBlanks" dxfId="8" priority="12" stopIfTrue="1">
      <formula>LEN(TRIM(D14))&gt;0</formula>
    </cfRule>
  </conditionalFormatting>
  <conditionalFormatting sqref="E15:E16">
    <cfRule type="containsText" dxfId="7" priority="4" stopIfTrue="1" operator="containsText" text="V">
      <formula>NOT(ISERROR(SEARCH("V",E15)))</formula>
    </cfRule>
    <cfRule type="containsText" dxfId="6" priority="5" stopIfTrue="1" operator="containsText" text="X">
      <formula>NOT(ISERROR(SEARCH("X",E15)))</formula>
    </cfRule>
    <cfRule type="notContainsBlanks" dxfId="5" priority="6" stopIfTrue="1">
      <formula>LEN(TRIM(E15))&gt;0</formula>
    </cfRule>
  </conditionalFormatting>
  <conditionalFormatting sqref="E14">
    <cfRule type="containsText" dxfId="4" priority="1" stopIfTrue="1" operator="containsText" text="V">
      <formula>NOT(ISERROR(SEARCH("V",E14)))</formula>
    </cfRule>
    <cfRule type="containsText" dxfId="3" priority="2" stopIfTrue="1" operator="containsText" text="X">
      <formula>NOT(ISERROR(SEARCH("X",E14)))</formula>
    </cfRule>
    <cfRule type="notContainsBlanks" dxfId="2" priority="3" stopIfTrue="1">
      <formula>LEN(TRIM(E14))&gt;0</formula>
    </cfRule>
  </conditionalFormatting>
  <hyperlinks>
    <hyperlink ref="B35" r:id="rId1" tooltip="חוק מס ערך מוסף, תשל&quot;ו-1975" display="https://www.nevo.co.il/law_html/Law01/271_001.htm"/>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11"/>
  <sheetViews>
    <sheetView rightToLeft="1" zoomScale="90" zoomScaleNormal="90" workbookViewId="0">
      <selection activeCell="I9" sqref="I9"/>
    </sheetView>
  </sheetViews>
  <sheetFormatPr defaultRowHeight="14.25" x14ac:dyDescent="0.2"/>
  <cols>
    <col min="1" max="1" width="13.5" customWidth="1"/>
    <col min="2" max="2" width="59.375" customWidth="1"/>
    <col min="3" max="3" width="13.5" customWidth="1"/>
    <col min="4" max="4" width="18.375" customWidth="1"/>
    <col min="5" max="5" width="13.625" customWidth="1"/>
    <col min="6" max="6" width="22.25" customWidth="1"/>
    <col min="7" max="7" width="10.125" customWidth="1"/>
    <col min="8" max="8" width="20.5" customWidth="1"/>
    <col min="9" max="9" width="10.5" bestFit="1" customWidth="1"/>
  </cols>
  <sheetData>
    <row r="1" spans="1:59" ht="33" customHeight="1" x14ac:dyDescent="0.2">
      <c r="A1" s="9"/>
      <c r="B1" s="181" t="s">
        <v>15</v>
      </c>
      <c r="C1" s="42" t="s">
        <v>16</v>
      </c>
      <c r="D1" s="177">
        <v>1</v>
      </c>
      <c r="E1" s="178"/>
      <c r="F1" s="177">
        <v>2</v>
      </c>
      <c r="G1" s="178"/>
      <c r="H1" s="177">
        <v>3</v>
      </c>
      <c r="I1" s="178"/>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0.5" customHeight="1" thickBot="1" x14ac:dyDescent="0.25">
      <c r="A2" s="10"/>
      <c r="B2" s="182"/>
      <c r="C2" s="43" t="s">
        <v>17</v>
      </c>
      <c r="D2" s="194"/>
      <c r="E2" s="195"/>
      <c r="F2" s="194"/>
      <c r="G2" s="195"/>
      <c r="H2" s="194"/>
      <c r="I2" s="195"/>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row>
    <row r="3" spans="1:59" ht="34.5" customHeight="1" thickBot="1" x14ac:dyDescent="0.25">
      <c r="A3" s="36" t="s">
        <v>14</v>
      </c>
      <c r="B3" s="183"/>
      <c r="C3" s="38" t="s">
        <v>1</v>
      </c>
      <c r="D3" s="11" t="s">
        <v>13</v>
      </c>
      <c r="E3" s="39" t="s">
        <v>2</v>
      </c>
      <c r="F3" s="11" t="s">
        <v>13</v>
      </c>
      <c r="G3" s="39" t="s">
        <v>2</v>
      </c>
      <c r="H3" s="11" t="s">
        <v>12</v>
      </c>
      <c r="I3" s="39" t="s">
        <v>2</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row>
    <row r="4" spans="1:59" s="1" customFormat="1" ht="111" thickBot="1" x14ac:dyDescent="0.25">
      <c r="A4" s="44" t="s">
        <v>32</v>
      </c>
      <c r="B4" s="51" t="s">
        <v>38</v>
      </c>
      <c r="C4" s="6">
        <v>0.2</v>
      </c>
      <c r="D4" s="37"/>
      <c r="E4" s="4"/>
      <c r="F4" s="37"/>
      <c r="G4" s="4"/>
      <c r="H4" s="37"/>
      <c r="I4" s="4"/>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78.75" x14ac:dyDescent="0.2">
      <c r="A5" s="45" t="s">
        <v>33</v>
      </c>
      <c r="B5" s="40" t="s">
        <v>37</v>
      </c>
      <c r="C5" s="7">
        <v>0.2</v>
      </c>
      <c r="D5" s="28"/>
      <c r="E5" s="5"/>
      <c r="F5" s="28"/>
      <c r="G5" s="5"/>
      <c r="H5" s="28"/>
      <c r="I5" s="5"/>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row>
    <row r="6" spans="1:59" ht="31.5" x14ac:dyDescent="0.2">
      <c r="A6" s="48" t="s">
        <v>34</v>
      </c>
      <c r="B6" s="49" t="s">
        <v>39</v>
      </c>
      <c r="C6" s="50">
        <v>0.05</v>
      </c>
      <c r="D6" s="28"/>
      <c r="E6" s="5"/>
      <c r="F6" s="28"/>
      <c r="G6" s="5"/>
      <c r="H6" s="28"/>
      <c r="I6" s="5"/>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row>
    <row r="7" spans="1:59" ht="47.25" x14ac:dyDescent="0.2">
      <c r="A7" s="48" t="s">
        <v>35</v>
      </c>
      <c r="B7" s="49" t="s">
        <v>40</v>
      </c>
      <c r="C7" s="50">
        <v>0.05</v>
      </c>
      <c r="D7" s="28"/>
      <c r="E7" s="5"/>
      <c r="F7" s="28"/>
      <c r="G7" s="5"/>
      <c r="H7" s="28"/>
      <c r="I7" s="5"/>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row>
    <row r="8" spans="1:59" ht="15.75" x14ac:dyDescent="0.2">
      <c r="A8" s="48" t="s">
        <v>25</v>
      </c>
      <c r="B8" s="52" t="s">
        <v>41</v>
      </c>
      <c r="C8" s="50">
        <v>0.15</v>
      </c>
      <c r="D8" s="28"/>
      <c r="E8" s="5"/>
      <c r="F8" s="28"/>
      <c r="G8" s="5"/>
      <c r="H8" s="28"/>
      <c r="I8" s="5"/>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row>
    <row r="9" spans="1:59" ht="18" customHeight="1" thickBot="1" x14ac:dyDescent="0.25">
      <c r="A9" s="46" t="s">
        <v>36</v>
      </c>
      <c r="B9" s="41" t="s">
        <v>30</v>
      </c>
      <c r="C9" s="35">
        <v>0.35</v>
      </c>
      <c r="D9" s="28"/>
      <c r="E9" s="5"/>
      <c r="F9" s="28"/>
      <c r="G9" s="5"/>
      <c r="H9" s="28"/>
      <c r="I9" s="5"/>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row>
    <row r="10" spans="1:59" ht="38.450000000000003" customHeight="1" thickBot="1" x14ac:dyDescent="0.25">
      <c r="A10" s="175" t="s">
        <v>3</v>
      </c>
      <c r="B10" s="176"/>
      <c r="C10" s="29">
        <f>SUM(C4:C9)</f>
        <v>1</v>
      </c>
      <c r="D10" s="184">
        <f>SUM(E4:E9)</f>
        <v>0</v>
      </c>
      <c r="E10" s="185"/>
      <c r="F10" s="184">
        <f>SUM(G4:G9)</f>
        <v>0</v>
      </c>
      <c r="G10" s="185"/>
      <c r="H10" s="184">
        <f>SUM(I4:I9)</f>
        <v>0</v>
      </c>
      <c r="I10" s="185"/>
    </row>
    <row r="11" spans="1:59" ht="27.75" customHeight="1" thickBot="1" x14ac:dyDescent="0.25">
      <c r="A11" s="173" t="s">
        <v>20</v>
      </c>
      <c r="B11" s="174"/>
      <c r="C11" s="3">
        <v>70</v>
      </c>
      <c r="D11" s="186" t="str">
        <f>IF(D10&gt;=$C$11,"V","X")</f>
        <v>X</v>
      </c>
      <c r="E11" s="187"/>
      <c r="F11" s="186" t="str">
        <f>IF(F10&gt;=$C$11,"V","X")</f>
        <v>X</v>
      </c>
      <c r="G11" s="187"/>
      <c r="H11" s="186" t="str">
        <f t="shared" ref="H11" si="0">IF(H10&gt;=$C$11,"V","X")</f>
        <v>X</v>
      </c>
      <c r="I11" s="187"/>
    </row>
  </sheetData>
  <sheetProtection selectLockedCells="1" selectUnlockedCells="1"/>
  <mergeCells count="15">
    <mergeCell ref="A10:B10"/>
    <mergeCell ref="D10:E10"/>
    <mergeCell ref="F10:G10"/>
    <mergeCell ref="H10:I10"/>
    <mergeCell ref="A11:B11"/>
    <mergeCell ref="D11:E11"/>
    <mergeCell ref="F11:G11"/>
    <mergeCell ref="H11:I11"/>
    <mergeCell ref="B1:B3"/>
    <mergeCell ref="D1:E1"/>
    <mergeCell ref="F1:G1"/>
    <mergeCell ref="H1:I1"/>
    <mergeCell ref="D2:E2"/>
    <mergeCell ref="F2:G2"/>
    <mergeCell ref="H2:I2"/>
  </mergeCells>
  <conditionalFormatting sqref="D11:I11">
    <cfRule type="containsText" dxfId="1" priority="1" operator="containsText" text="X">
      <formula>NOT(ISERROR(SEARCH("X",D11)))</formula>
    </cfRule>
    <cfRule type="containsText" dxfId="0" priority="2" operator="containsText" text="V">
      <formula>NOT(ISERROR(SEARCH("V",D11)))</formula>
    </cfRule>
  </conditionalFormatting>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rightToLeft="1" tabSelected="1" workbookViewId="0">
      <selection activeCell="F7" sqref="F7"/>
    </sheetView>
  </sheetViews>
  <sheetFormatPr defaultRowHeight="14.25" x14ac:dyDescent="0.2"/>
  <cols>
    <col min="1" max="1" width="22.625" bestFit="1" customWidth="1"/>
    <col min="2" max="2" width="64.5" customWidth="1"/>
    <col min="3" max="5" width="9.75" bestFit="1" customWidth="1"/>
    <col min="7" max="7" width="4.375" bestFit="1" customWidth="1"/>
  </cols>
  <sheetData>
    <row r="1" spans="1:7" ht="27" thickBot="1" x14ac:dyDescent="0.45">
      <c r="A1" s="77"/>
      <c r="B1" s="188" t="s">
        <v>51</v>
      </c>
      <c r="C1" s="189"/>
      <c r="D1" s="189"/>
      <c r="E1" s="190"/>
      <c r="G1" s="77">
        <v>0.25</v>
      </c>
    </row>
    <row r="2" spans="1:7" ht="15.75" x14ac:dyDescent="0.25">
      <c r="A2" s="77"/>
      <c r="B2" s="78" t="s">
        <v>52</v>
      </c>
      <c r="C2" s="79">
        <v>1</v>
      </c>
      <c r="D2" s="79">
        <v>2</v>
      </c>
      <c r="E2" s="79">
        <v>3</v>
      </c>
    </row>
    <row r="3" spans="1:7" ht="16.5" thickBot="1" x14ac:dyDescent="0.3">
      <c r="A3" s="77"/>
      <c r="B3" s="80" t="s">
        <v>17</v>
      </c>
      <c r="C3" s="81">
        <f>'תנאי סף - סל ב'!C2</f>
        <v>0</v>
      </c>
      <c r="D3" s="81">
        <f>'תנאי סף - סל ב'!D2</f>
        <v>0</v>
      </c>
      <c r="E3" s="81">
        <f>'תנאי סף - סל ב'!E2</f>
        <v>0</v>
      </c>
    </row>
    <row r="4" spans="1:7" ht="15.75" x14ac:dyDescent="0.25">
      <c r="A4" s="77"/>
      <c r="B4" s="165" t="s">
        <v>124</v>
      </c>
      <c r="C4" s="82"/>
      <c r="D4" s="82"/>
      <c r="E4" s="82"/>
    </row>
    <row r="5" spans="1:7" ht="15.75" x14ac:dyDescent="0.25">
      <c r="A5" s="77"/>
      <c r="B5" s="165" t="s">
        <v>125</v>
      </c>
      <c r="C5" s="82"/>
      <c r="D5" s="82"/>
      <c r="E5" s="82"/>
    </row>
    <row r="6" spans="1:7" ht="31.5" x14ac:dyDescent="0.25">
      <c r="A6" s="77"/>
      <c r="B6" s="165" t="s">
        <v>126</v>
      </c>
      <c r="C6" s="82"/>
      <c r="D6" s="82"/>
      <c r="E6" s="82"/>
    </row>
    <row r="7" spans="1:7" ht="16.5" thickBot="1" x14ac:dyDescent="0.3">
      <c r="A7" s="77"/>
      <c r="B7" s="166" t="s">
        <v>127</v>
      </c>
      <c r="C7" s="167"/>
      <c r="D7" s="167"/>
      <c r="E7" s="167"/>
    </row>
    <row r="8" spans="1:7" ht="16.5" thickBot="1" x14ac:dyDescent="0.3">
      <c r="A8" s="77"/>
      <c r="B8" s="170" t="s">
        <v>128</v>
      </c>
      <c r="C8" s="202">
        <f>(((1-C4)*$G$1)+((1-C5)*$G$1)+((1-C6)*$G$1)+((1-C7)*$G$1))</f>
        <v>1</v>
      </c>
      <c r="D8" s="202">
        <f>(((1-D4)*$G$1)+((1-D5)*$G$1)+((1-D6)*$G$1)+((1-D7)*$G$1))</f>
        <v>1</v>
      </c>
      <c r="E8" s="202">
        <f>(((1-E4)*$G$1)+((1-E5)*$G$1)+(1-E6)*$G$1)+((1-E7)*$G$1)</f>
        <v>1</v>
      </c>
    </row>
    <row r="9" spans="1:7" ht="16.5" thickBot="1" x14ac:dyDescent="0.3">
      <c r="A9" s="83" t="s">
        <v>0</v>
      </c>
      <c r="B9" s="168" t="s">
        <v>129</v>
      </c>
      <c r="C9" s="169">
        <f>(A16/C8)*100</f>
        <v>100</v>
      </c>
      <c r="D9" s="169">
        <f>(A16/D8)*100</f>
        <v>100</v>
      </c>
      <c r="E9" s="169">
        <f>(A16/E8)*100</f>
        <v>100</v>
      </c>
    </row>
    <row r="10" spans="1:7" ht="16.5" thickBot="1" x14ac:dyDescent="0.3">
      <c r="A10" s="84">
        <v>0.7</v>
      </c>
      <c r="B10" s="85" t="s">
        <v>5</v>
      </c>
      <c r="C10" s="86">
        <f>'איכות - סל ב'!D10</f>
        <v>0</v>
      </c>
      <c r="D10" s="86">
        <f>'איכות - סל ב'!F10</f>
        <v>0</v>
      </c>
      <c r="E10" s="86">
        <f>'איכות - סל ב'!H10</f>
        <v>0</v>
      </c>
    </row>
    <row r="11" spans="1:7" ht="15.75" x14ac:dyDescent="0.25">
      <c r="A11" s="84">
        <v>0.3</v>
      </c>
      <c r="B11" s="85" t="s">
        <v>6</v>
      </c>
      <c r="C11" s="87">
        <f>C9</f>
        <v>100</v>
      </c>
      <c r="D11" s="87">
        <f>D9</f>
        <v>100</v>
      </c>
      <c r="E11" s="87">
        <f>E9</f>
        <v>100</v>
      </c>
    </row>
    <row r="12" spans="1:7" ht="16.5" thickBot="1" x14ac:dyDescent="0.3">
      <c r="A12" s="77"/>
      <c r="B12" s="88" t="s">
        <v>7</v>
      </c>
      <c r="C12" s="89">
        <f>C10*$A$10+C11*$A$11</f>
        <v>30</v>
      </c>
      <c r="D12" s="89">
        <f t="shared" ref="D12:E12" si="0">D10*$A$10+D11*$A$11</f>
        <v>30</v>
      </c>
      <c r="E12" s="89">
        <f t="shared" si="0"/>
        <v>30</v>
      </c>
    </row>
    <row r="13" spans="1:7" ht="15.75" x14ac:dyDescent="0.25">
      <c r="A13" s="77"/>
      <c r="B13" s="77"/>
      <c r="C13" s="77"/>
    </row>
    <row r="14" spans="1:7" ht="16.5" thickBot="1" x14ac:dyDescent="0.3">
      <c r="A14" s="77"/>
      <c r="B14" s="77"/>
      <c r="C14" s="77"/>
    </row>
    <row r="15" spans="1:7" ht="15.75" x14ac:dyDescent="0.25">
      <c r="A15" s="90" t="s">
        <v>130</v>
      </c>
      <c r="B15" s="77"/>
      <c r="C15" s="77"/>
    </row>
    <row r="16" spans="1:7" ht="16.5" thickBot="1" x14ac:dyDescent="0.3">
      <c r="A16" s="203">
        <f>MIN(C8:E8)</f>
        <v>1</v>
      </c>
      <c r="B16" s="77"/>
      <c r="C16" s="77"/>
    </row>
  </sheetData>
  <mergeCells count="1">
    <mergeCell ref="B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rightToLeft="1" zoomScaleNormal="100" workbookViewId="0"/>
  </sheetViews>
  <sheetFormatPr defaultColWidth="9" defaultRowHeight="14.25" x14ac:dyDescent="0.2"/>
  <cols>
    <col min="1" max="2" width="9" style="8" customWidth="1"/>
    <col min="3" max="3" width="21.75" style="8" customWidth="1"/>
    <col min="4" max="4" width="16.75" style="8" customWidth="1"/>
    <col min="5" max="5" width="24" style="8" customWidth="1"/>
    <col min="6" max="6" width="18.375" style="8" customWidth="1"/>
    <col min="7" max="7" width="12.375" style="8" bestFit="1" customWidth="1"/>
    <col min="8" max="11" width="9" style="8"/>
    <col min="12" max="12" width="12.5" style="8" bestFit="1" customWidth="1"/>
    <col min="13" max="13" width="14.5" style="8" bestFit="1" customWidth="1"/>
    <col min="14" max="14" width="9" style="8"/>
    <col min="15" max="15" width="13.5" style="8" bestFit="1" customWidth="1"/>
    <col min="16" max="16384" width="9" style="8"/>
  </cols>
  <sheetData>
    <row r="1" spans="1:18" ht="15" thickBot="1" x14ac:dyDescent="0.25">
      <c r="A1" s="47">
        <v>1.17</v>
      </c>
      <c r="L1"/>
      <c r="M1"/>
      <c r="N1"/>
      <c r="O1"/>
      <c r="P1"/>
      <c r="Q1"/>
      <c r="R1"/>
    </row>
    <row r="2" spans="1:18" ht="15.75" x14ac:dyDescent="0.25">
      <c r="B2" s="12"/>
      <c r="C2" s="196" t="s">
        <v>8</v>
      </c>
      <c r="D2" s="13">
        <v>1</v>
      </c>
      <c r="E2" s="14">
        <v>2</v>
      </c>
      <c r="F2" s="14">
        <v>3</v>
      </c>
      <c r="L2"/>
      <c r="M2"/>
      <c r="N2"/>
      <c r="O2"/>
      <c r="P2"/>
      <c r="Q2"/>
      <c r="R2"/>
    </row>
    <row r="3" spans="1:18" ht="44.25" customHeight="1" x14ac:dyDescent="0.25">
      <c r="B3" s="12"/>
      <c r="C3" s="197"/>
      <c r="D3" s="15"/>
      <c r="E3" s="26"/>
      <c r="F3" s="26"/>
      <c r="G3"/>
      <c r="L3"/>
      <c r="M3"/>
      <c r="N3"/>
      <c r="O3"/>
      <c r="P3"/>
      <c r="Q3"/>
      <c r="R3"/>
    </row>
    <row r="4" spans="1:18" ht="18.75" customHeight="1" x14ac:dyDescent="0.25">
      <c r="B4" s="12"/>
      <c r="C4" s="31" t="s">
        <v>18</v>
      </c>
      <c r="D4" s="30"/>
      <c r="E4" s="30"/>
      <c r="F4" s="30"/>
      <c r="G4"/>
      <c r="L4"/>
      <c r="M4"/>
      <c r="N4"/>
      <c r="O4"/>
      <c r="P4"/>
      <c r="Q4"/>
      <c r="R4"/>
    </row>
    <row r="5" spans="1:18" ht="18.75" customHeight="1" x14ac:dyDescent="0.25">
      <c r="B5" s="12"/>
      <c r="C5" s="32" t="s">
        <v>19</v>
      </c>
      <c r="D5" s="30">
        <f>D4*$A$1</f>
        <v>0</v>
      </c>
      <c r="E5" s="30">
        <f t="shared" ref="E5:F5" si="0">E4*$A$1</f>
        <v>0</v>
      </c>
      <c r="F5" s="30">
        <f t="shared" si="0"/>
        <v>0</v>
      </c>
      <c r="G5"/>
      <c r="L5"/>
      <c r="M5"/>
      <c r="N5"/>
      <c r="O5"/>
      <c r="P5"/>
      <c r="Q5"/>
      <c r="R5"/>
    </row>
    <row r="6" spans="1:18" ht="18.75" customHeight="1" thickBot="1" x14ac:dyDescent="0.3">
      <c r="B6" s="12"/>
      <c r="C6" s="16" t="s">
        <v>4</v>
      </c>
      <c r="D6" s="17">
        <f>IFERROR(MIN($D$5,$E$5)/D5*100,0)</f>
        <v>0</v>
      </c>
      <c r="E6" s="17">
        <f t="shared" ref="E6:F6" si="1">IFERROR(MIN($D$5,$E$5)/E5*100,0)</f>
        <v>0</v>
      </c>
      <c r="F6" s="17">
        <f t="shared" si="1"/>
        <v>0</v>
      </c>
      <c r="G6"/>
      <c r="L6"/>
      <c r="M6"/>
      <c r="N6"/>
      <c r="O6"/>
      <c r="P6"/>
      <c r="Q6"/>
      <c r="R6"/>
    </row>
    <row r="7" spans="1:18" ht="15.75" x14ac:dyDescent="0.25">
      <c r="B7" s="12"/>
      <c r="C7" s="12"/>
      <c r="D7" s="12"/>
      <c r="E7" s="12"/>
      <c r="F7" s="12"/>
      <c r="G7"/>
      <c r="L7"/>
      <c r="M7"/>
      <c r="N7"/>
      <c r="O7"/>
      <c r="P7"/>
      <c r="Q7"/>
      <c r="R7"/>
    </row>
    <row r="8" spans="1:18" ht="15.75" x14ac:dyDescent="0.25">
      <c r="B8" s="12"/>
      <c r="C8" s="12"/>
      <c r="D8" s="12"/>
      <c r="E8" s="12"/>
      <c r="F8" s="12"/>
      <c r="G8"/>
      <c r="L8"/>
      <c r="M8"/>
      <c r="N8"/>
      <c r="O8"/>
      <c r="P8"/>
      <c r="Q8"/>
      <c r="R8"/>
    </row>
    <row r="9" spans="1:18" ht="15.75" x14ac:dyDescent="0.25">
      <c r="B9" s="12"/>
      <c r="C9" s="12"/>
      <c r="D9" s="12"/>
      <c r="E9" s="12"/>
      <c r="F9" s="12"/>
      <c r="G9"/>
      <c r="L9"/>
      <c r="M9"/>
      <c r="N9"/>
      <c r="O9"/>
      <c r="P9"/>
      <c r="Q9"/>
      <c r="R9"/>
    </row>
    <row r="10" spans="1:18" ht="16.5" thickBot="1" x14ac:dyDescent="0.3">
      <c r="B10" s="12"/>
      <c r="C10" s="12"/>
      <c r="D10" s="12"/>
      <c r="E10" s="12"/>
      <c r="F10" s="12"/>
      <c r="G10"/>
      <c r="L10"/>
      <c r="M10"/>
      <c r="N10"/>
      <c r="O10"/>
      <c r="P10"/>
      <c r="Q10"/>
      <c r="R10"/>
    </row>
    <row r="11" spans="1:18" ht="15.75" x14ac:dyDescent="0.25">
      <c r="B11" s="198" t="s">
        <v>9</v>
      </c>
      <c r="C11" s="199"/>
      <c r="D11" s="18">
        <v>1</v>
      </c>
      <c r="E11" s="14">
        <v>2</v>
      </c>
      <c r="F11" s="14">
        <v>3</v>
      </c>
      <c r="L11"/>
      <c r="M11"/>
      <c r="N11"/>
      <c r="O11"/>
      <c r="P11"/>
      <c r="Q11"/>
      <c r="R11"/>
    </row>
    <row r="12" spans="1:18" ht="60" customHeight="1" x14ac:dyDescent="0.2">
      <c r="B12" s="33" t="s">
        <v>0</v>
      </c>
      <c r="C12" s="34" t="s">
        <v>10</v>
      </c>
      <c r="D12" s="26"/>
      <c r="E12" s="26"/>
      <c r="F12" s="26"/>
      <c r="L12"/>
      <c r="M12"/>
      <c r="N12"/>
      <c r="O12"/>
      <c r="P12"/>
      <c r="Q12"/>
      <c r="R12"/>
    </row>
    <row r="13" spans="1:18" ht="18.75" customHeight="1" x14ac:dyDescent="0.2">
      <c r="B13" s="19">
        <v>0.6</v>
      </c>
      <c r="C13" s="20" t="s">
        <v>5</v>
      </c>
      <c r="D13" s="21">
        <f>'איכות - סל א'!D9</f>
        <v>0</v>
      </c>
      <c r="E13" s="27">
        <f>'איכות - סל א'!H9</f>
        <v>0</v>
      </c>
      <c r="F13" s="27">
        <f>'איכות - סל א'!I9</f>
        <v>0</v>
      </c>
      <c r="L13"/>
      <c r="M13"/>
      <c r="N13"/>
      <c r="O13"/>
      <c r="P13"/>
      <c r="Q13"/>
      <c r="R13"/>
    </row>
    <row r="14" spans="1:18" ht="19.5" customHeight="1" x14ac:dyDescent="0.2">
      <c r="B14" s="19">
        <v>0.4</v>
      </c>
      <c r="C14" s="20" t="s">
        <v>6</v>
      </c>
      <c r="D14" s="21">
        <f>D6</f>
        <v>0</v>
      </c>
      <c r="E14" s="21">
        <f>E6</f>
        <v>0</v>
      </c>
      <c r="F14" s="27">
        <f>F6</f>
        <v>0</v>
      </c>
      <c r="L14"/>
      <c r="M14"/>
      <c r="N14"/>
      <c r="O14"/>
      <c r="P14"/>
      <c r="Q14"/>
      <c r="R14"/>
    </row>
    <row r="15" spans="1:18" ht="23.1" customHeight="1" x14ac:dyDescent="0.2">
      <c r="B15" s="22">
        <f>SUM(B13:B14)</f>
        <v>1</v>
      </c>
      <c r="C15" s="23" t="s">
        <v>7</v>
      </c>
      <c r="D15" s="24">
        <f>(D13*B$13)+(D14*B$14)</f>
        <v>0</v>
      </c>
      <c r="E15" s="24">
        <f t="shared" ref="E15:F15" si="2">(E13*0.6)+(E14*0.4)</f>
        <v>0</v>
      </c>
      <c r="F15" s="24">
        <f t="shared" si="2"/>
        <v>0</v>
      </c>
      <c r="L15"/>
      <c r="M15"/>
      <c r="N15"/>
      <c r="O15"/>
      <c r="P15"/>
      <c r="Q15"/>
      <c r="R15"/>
    </row>
    <row r="16" spans="1:18" ht="23.1" customHeight="1" thickBot="1" x14ac:dyDescent="0.25">
      <c r="B16" s="200" t="s">
        <v>11</v>
      </c>
      <c r="C16" s="201"/>
      <c r="D16" s="25">
        <f>RANK(D15,$D$15:$E$15,0)</f>
        <v>1</v>
      </c>
      <c r="E16" s="25">
        <f t="shared" ref="E16:F16" si="3">RANK(E15,$D$15:$E$15,0)</f>
        <v>1</v>
      </c>
      <c r="F16" s="25">
        <f t="shared" si="3"/>
        <v>1</v>
      </c>
      <c r="L16"/>
      <c r="M16"/>
      <c r="N16"/>
      <c r="O16"/>
      <c r="P16"/>
      <c r="Q16"/>
      <c r="R16"/>
    </row>
    <row r="17" spans="2:18" ht="15.75" x14ac:dyDescent="0.25">
      <c r="B17" s="12"/>
      <c r="C17" s="12"/>
      <c r="D17" s="12"/>
      <c r="E17" s="12"/>
      <c r="F17" s="12"/>
      <c r="L17"/>
      <c r="M17"/>
      <c r="N17"/>
      <c r="O17"/>
      <c r="P17"/>
      <c r="Q17"/>
      <c r="R17"/>
    </row>
    <row r="18" spans="2:18" ht="15.75" x14ac:dyDescent="0.25">
      <c r="B18" s="12"/>
      <c r="C18" s="12"/>
      <c r="D18" s="12"/>
      <c r="E18" s="12"/>
      <c r="F18" s="12"/>
      <c r="L18"/>
      <c r="M18"/>
      <c r="N18"/>
      <c r="O18"/>
      <c r="P18"/>
      <c r="Q18"/>
      <c r="R18"/>
    </row>
    <row r="19" spans="2:18" ht="15.75" x14ac:dyDescent="0.25">
      <c r="B19" s="12"/>
      <c r="C19" s="12"/>
      <c r="D19" s="12"/>
      <c r="E19" s="12"/>
      <c r="F19" s="12"/>
      <c r="L19"/>
      <c r="M19"/>
      <c r="N19"/>
      <c r="O19"/>
      <c r="P19"/>
      <c r="Q19"/>
      <c r="R19"/>
    </row>
    <row r="20" spans="2:18" ht="15.75" x14ac:dyDescent="0.25">
      <c r="B20" s="12"/>
      <c r="C20" s="12"/>
      <c r="D20" s="12"/>
      <c r="E20" s="12"/>
      <c r="F20" s="12"/>
      <c r="L20"/>
      <c r="M20"/>
      <c r="N20"/>
      <c r="O20"/>
      <c r="P20"/>
      <c r="Q20"/>
      <c r="R20"/>
    </row>
    <row r="21" spans="2:18" ht="15.75" x14ac:dyDescent="0.25">
      <c r="B21" s="12"/>
      <c r="C21" s="12"/>
      <c r="D21" s="12"/>
      <c r="E21" s="12"/>
      <c r="F21" s="12"/>
      <c r="L21"/>
      <c r="M21"/>
      <c r="N21"/>
      <c r="O21"/>
      <c r="P21"/>
      <c r="Q21"/>
      <c r="R21"/>
    </row>
    <row r="22" spans="2:18" ht="15.75" x14ac:dyDescent="0.25">
      <c r="B22" s="12"/>
      <c r="C22" s="12"/>
      <c r="D22" s="12"/>
      <c r="E22" s="12"/>
      <c r="F22" s="12"/>
      <c r="L22"/>
      <c r="M22"/>
      <c r="N22"/>
      <c r="O22"/>
      <c r="P22"/>
      <c r="Q22"/>
      <c r="R22"/>
    </row>
    <row r="23" spans="2:18" x14ac:dyDescent="0.2">
      <c r="L23"/>
      <c r="M23"/>
      <c r="N23"/>
      <c r="O23"/>
      <c r="P23"/>
      <c r="Q23"/>
      <c r="R23"/>
    </row>
    <row r="24" spans="2:18" x14ac:dyDescent="0.2">
      <c r="L24"/>
      <c r="M24"/>
      <c r="N24"/>
      <c r="O24"/>
      <c r="P24"/>
      <c r="Q24"/>
      <c r="R24"/>
    </row>
    <row r="25" spans="2:18" x14ac:dyDescent="0.2">
      <c r="L25"/>
      <c r="M25"/>
      <c r="N25"/>
      <c r="O25"/>
      <c r="P25"/>
      <c r="Q25"/>
      <c r="R25"/>
    </row>
    <row r="26" spans="2:18" x14ac:dyDescent="0.2">
      <c r="L26"/>
      <c r="M26"/>
      <c r="N26"/>
      <c r="O26"/>
      <c r="P26"/>
      <c r="Q26"/>
      <c r="R26"/>
    </row>
    <row r="27" spans="2:18" x14ac:dyDescent="0.2">
      <c r="L27"/>
      <c r="M27"/>
      <c r="N27"/>
      <c r="O27"/>
      <c r="P27"/>
      <c r="Q27"/>
      <c r="R27"/>
    </row>
    <row r="28" spans="2:18" x14ac:dyDescent="0.2">
      <c r="L28"/>
      <c r="M28"/>
      <c r="N28"/>
      <c r="O28"/>
      <c r="P28"/>
      <c r="Q28"/>
      <c r="R28"/>
    </row>
    <row r="29" spans="2:18" x14ac:dyDescent="0.2">
      <c r="L29"/>
      <c r="M29"/>
      <c r="N29"/>
      <c r="O29"/>
      <c r="P29"/>
      <c r="Q29"/>
      <c r="R29"/>
    </row>
    <row r="30" spans="2:18" x14ac:dyDescent="0.2">
      <c r="L30"/>
      <c r="M30"/>
      <c r="N30"/>
      <c r="O30"/>
      <c r="P30"/>
      <c r="Q30"/>
      <c r="R30"/>
    </row>
  </sheetData>
  <mergeCells count="3">
    <mergeCell ref="C2:C3"/>
    <mergeCell ref="B11:C11"/>
    <mergeCell ref="B16:C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22</vt:i4>
      </vt:variant>
    </vt:vector>
  </HeadingPairs>
  <TitlesOfParts>
    <vt:vector size="29" baseType="lpstr">
      <vt:lpstr>תנאי סף - סל א</vt:lpstr>
      <vt:lpstr>איכות - סל א</vt:lpstr>
      <vt:lpstr>מחיר - סל א</vt:lpstr>
      <vt:lpstr>תנאי סף - סל ב</vt:lpstr>
      <vt:lpstr>איכות - סל ב</vt:lpstr>
      <vt:lpstr>מחיר - סל ב</vt:lpstr>
      <vt:lpstr>מחיר וסיכום</vt:lpstr>
      <vt:lpstr>'תנאי סף - סל א'!_Ref103174193</vt:lpstr>
      <vt:lpstr>'תנאי סף - סל א'!_Ref103175492</vt:lpstr>
      <vt:lpstr>'תנאי סף - סל א'!_Ref103175624</vt:lpstr>
      <vt:lpstr>'תנאי סף - סל א'!_Ref173487267</vt:lpstr>
      <vt:lpstr>'תנאי סף - סל א'!_Ref179538436</vt:lpstr>
      <vt:lpstr>'תנאי סף - סל א'!_Ref260391</vt:lpstr>
      <vt:lpstr>'תנאי סף - סל א'!_Ref260411</vt:lpstr>
      <vt:lpstr>'תנאי סף - סל א'!_Ref297537484</vt:lpstr>
      <vt:lpstr>'תנאי סף - סל א'!_Ref297537502</vt:lpstr>
      <vt:lpstr>'תנאי סף - סל א'!_Ref299614156</vt:lpstr>
      <vt:lpstr>'תנאי סף - סל א'!_Ref299615356</vt:lpstr>
      <vt:lpstr>'תנאי סף - סל א'!_Ref370930661</vt:lpstr>
      <vt:lpstr>'תנאי סף - סל א'!_Ref370930752</vt:lpstr>
      <vt:lpstr>'תנאי סף - סל א'!_Ref372215541</vt:lpstr>
      <vt:lpstr>'תנאי סף - סל א'!_Ref386472705</vt:lpstr>
      <vt:lpstr>'תנאי סף - סל א'!_Ref397199965</vt:lpstr>
      <vt:lpstr>'תנאי סף - סל א'!_Ref485655698</vt:lpstr>
      <vt:lpstr>'תנאי סף - סל א'!_Ref501389951</vt:lpstr>
      <vt:lpstr>'תנאי סף - סל א'!_Ref505179437</vt:lpstr>
      <vt:lpstr>'תנאי סף - סל א'!_Ref505179444</vt:lpstr>
      <vt:lpstr>'תנאי סף - סל א'!_Ref89780385</vt:lpstr>
      <vt:lpstr>'תנאי סף - סל א'!_Ref92024446</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Adi Rechtman</cp:lastModifiedBy>
  <dcterms:created xsi:type="dcterms:W3CDTF">2012-09-13T08:40:43Z</dcterms:created>
  <dcterms:modified xsi:type="dcterms:W3CDTF">2022-05-15T11:39:31Z</dcterms:modified>
</cp:coreProperties>
</file>